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Y:\HALDUSTALITUS\KINNISVARATIIM\Kristel\1 ÜÜRILEPINGUD\2023\SKA\Akadeemia 2\"/>
    </mc:Choice>
  </mc:AlternateContent>
  <xr:revisionPtr revIDLastSave="0" documentId="13_ncr:1_{959827D4-91E1-44C1-B6A1-341BCDC2B117}" xr6:coauthVersionLast="47" xr6:coauthVersionMax="47" xr10:uidLastSave="{00000000-0000-0000-0000-000000000000}"/>
  <bookViews>
    <workbookView xWindow="-120" yWindow="-120" windowWidth="29040" windowHeight="17640" xr2:uid="{9AB68D7C-DE2F-4914-86EB-7B866F3463EF}"/>
  </bookViews>
  <sheets>
    <sheet name="Lisa 3" sheetId="1" r:id="rId1"/>
    <sheet name="Annuiteedigraafik BIL" sheetId="2" r:id="rId2"/>
    <sheet name="Annuiteedigraafik PT" sheetId="3" r:id="rId3"/>
    <sheet name="Annuiteedigraafik TS"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30_Ülekantavad_vahendid">#REF!</definedName>
    <definedName name="Aadress">#REF!</definedName>
    <definedName name="aadress_asukoha_analüüs">#REF!</definedName>
    <definedName name="aadress_asukohahinnang">#REF!</definedName>
    <definedName name="aasta">#REF!</definedName>
    <definedName name="aeg">OFFSET('[1]Graafiku jaoks'!$B$1,0,'[1]Graafiku jaoks'!$D$17,1,'[1]Graafiku jaoks'!$D$20)</definedName>
    <definedName name="alge">OFFSET('[1]Graafiku jaoks'!$B$3,0,'[1]Graafiku jaoks'!$D$17,1,'[1]Graafiku jaoks'!$D$20)</definedName>
    <definedName name="Algus_veerg">#REF!</definedName>
    <definedName name="ALL">#REF!</definedName>
    <definedName name="andmed">[2]hinnad!$F$3:$BQ$32</definedName>
    <definedName name="andmed_kogemus">[2]arendaja_haldaja_kogemus!$B$2:$P$16</definedName>
    <definedName name="andmed_ruumide_sobivus">[2]üürniku_hinnangud!$F$2:$L$31</definedName>
    <definedName name="bilanss">#REF!</definedName>
    <definedName name="brutopind">[3]eelarve!$F$9</definedName>
    <definedName name="disk.määr">[2]algandmed!$B$1</definedName>
    <definedName name="eel_1">OFFSET([4]Võrdlus!$CJ$4,1,0,1,[4]Võrdlus!$BE$1)</definedName>
    <definedName name="eel_2">OFFSET([4]Võrdlus!$CJ$4,30,0,1,[4]Võrdlus!$BE$1)</definedName>
    <definedName name="eel_3">OFFSET([4]Võrdlus!$CJ$4,60,0,1,[4]Võrdlus!$BE$1)</definedName>
    <definedName name="eel_4">OFFSET([4]Võrdlus!$CJ$4,88,0,1,[4]Võrdlus!$BE$1)</definedName>
    <definedName name="eelarve">#REF!</definedName>
    <definedName name="eelarve_kokku">[3]eelarve!$F$7</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FileNameList">FILES(#REF!)</definedName>
    <definedName name="haldur">#REF!</definedName>
    <definedName name="HEA">#REF!</definedName>
    <definedName name="HEB">#REF!</definedName>
    <definedName name="hind">[5]platsikulud!$C$2</definedName>
    <definedName name="hinnang_asukoha_analüüs">#REF!</definedName>
    <definedName name="hüvitamine">#REF!</definedName>
    <definedName name="IPE">#REF!</definedName>
    <definedName name="Jum_osa">[4]Võrdlus!$DQ$1</definedName>
    <definedName name="karkass">#REF!</definedName>
    <definedName name="karkassilisa">#REF!</definedName>
    <definedName name="katus">#REF!</definedName>
    <definedName name="kehtiv_IRR">[6]MUDEL!$BA$1</definedName>
    <definedName name="kestvus">[5]platsikulud!$C$3</definedName>
    <definedName name="kestvus2">[5]platsikulud!$G$7</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Kuupäev">[7]Koostamine!$C$2</definedName>
    <definedName name="liik">#REF!</definedName>
    <definedName name="LISA">#REF!</definedName>
    <definedName name="lisakatuslagi">#REF!</definedName>
    <definedName name="ltasu">#REF!</definedName>
    <definedName name="Maksumus">[8]Absoluutaadr1!#REF!</definedName>
    <definedName name="maksuvaba">#REF!</definedName>
    <definedName name="max.parkimiskoha_maksumus">[2]algandmed!$B$2</definedName>
    <definedName name="minist">#REF!</definedName>
    <definedName name="mullatööd">#REF!</definedName>
    <definedName name="nelikanttoru">#REF!</definedName>
    <definedName name="nelikanttoru150">#REF!</definedName>
    <definedName name="nelikanttoru30">#REF!</definedName>
    <definedName name="netopind">[9]eelarve!$F$9</definedName>
    <definedName name="Number">[7]Koostamine!$G$1</definedName>
    <definedName name="objekt">[2]hinnad!$E$3:$E$32</definedName>
    <definedName name="objekt_ruumide_sobivus">[2]üürniku_hinnangud!$E$2:$E$31</definedName>
    <definedName name="objekti_aadress">[3]eelarve!$F$6</definedName>
    <definedName name="pakkujad_kogemus">[2]arendaja_haldaja_kogemus!$A$2:$A$16</definedName>
    <definedName name="paneelsein">#REF!</definedName>
    <definedName name="paneelsein3">'[10]muld,vund'!#REF!</definedName>
    <definedName name="pealkirjad">[2]hinnad!$F$2:$BQ$2</definedName>
    <definedName name="pealkirjad_kogemus">[2]arendaja_haldaja_kogemus!$B$1:$P$1</definedName>
    <definedName name="pealkirjad_ruumide_sobivus">[2]üürniku_hinnangud!$F$1:$L$1</definedName>
    <definedName name="Periood">#REF!</definedName>
    <definedName name="piirkond">#REF!</definedName>
    <definedName name="plekkkatus">#REF!</definedName>
    <definedName name="plekksein">#REF!</definedName>
    <definedName name="pr_list">OFFSET([1]Kulud_ja_investeeringud!$L$4,0,0,[1]Kulud_ja_investeeringud!$N$1-4,1)</definedName>
    <definedName name="pr_reg">OFFSET([1]pr_reg!$X$1,0,0,[1]pr_reg!$W$1+1,1)</definedName>
    <definedName name="pro_1">OFFSET([4]Võrdlus!$CJ$4,2,0,1,[4]Võrdlus!$BE$1)</definedName>
    <definedName name="pro_2">OFFSET([4]Võrdlus!$CJ$4,31,0,1,[4]Võrdlus!$BE$1)</definedName>
    <definedName name="pro_3">OFFSET([4]Võrdlus!$CJ$4,61,0,1,[4]Võrdlus!$BE$1)</definedName>
    <definedName name="pro_4">OFFSET([4]Võrdlus!$CJ$4,89,0,1,[4]Võrdlus!$BE$1)</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[3]eelarve!$F$4</definedName>
    <definedName name="projekti_nr">[3]eelarve!$F$5</definedName>
    <definedName name="protsent">#REF!</definedName>
    <definedName name="punktid_asukohahinnang">#REF!</definedName>
    <definedName name="põrand">#REF!</definedName>
    <definedName name="Rahastusallikad">[11]Juhend!$F$34:$F$44</definedName>
    <definedName name="Reserv">#REF!</definedName>
    <definedName name="ryytelkond">[9]eelarve!$F$8</definedName>
    <definedName name="sdfds">[12]prognoos!$I$121:$BG$121</definedName>
    <definedName name="seinad">#REF!</definedName>
    <definedName name="seintelisa">#REF!</definedName>
    <definedName name="siseviimistlus">#REF!</definedName>
    <definedName name="sissevool">#REF!</definedName>
    <definedName name="sisu">#REF!</definedName>
    <definedName name="SOTS">#REF!</definedName>
    <definedName name="suletud_netopind">#REF!</definedName>
    <definedName name="suurim_eelarverea_yletamine">#REF!</definedName>
    <definedName name="Tabel">#REF!</definedName>
    <definedName name="tala">#REF!</definedName>
    <definedName name="TASU">#REF!</definedName>
    <definedName name="teg">OFFSET('[1]Graafiku jaoks'!$B$2,0,'[1]Graafiku jaoks'!$D$17,1,'[1]Graafiku jaoks'!$D$20)</definedName>
    <definedName name="teg_1">OFFSET([4]Võrdlus!$CJ$4,0,0,1,[4]Võrdlus!$BE$1)</definedName>
    <definedName name="teg_2">OFFSET([4]Võrdlus!$CJ$4,29,0,1,[4]Võrdlus!$BE$1)</definedName>
    <definedName name="teg_3">OFFSET([4]Võrdlus!$CJ$4,59,0,1,[4]Võrdlus!$BE$1)</definedName>
    <definedName name="teg_4">OFFSET([4]Võrdlus!$CJ$4,87,0,1,[4]Võrdlus!$BE$1)</definedName>
    <definedName name="Tehnoloog">[7]Koostamine!$D$3</definedName>
    <definedName name="Tellija">[7]Koostamine!$G$2</definedName>
    <definedName name="tellisseinad">#REF!</definedName>
    <definedName name="terastalad">#REF!</definedName>
    <definedName name="Toode">[7]Koostamine!$G$3</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G32" i="1"/>
  <c r="G25" i="1"/>
  <c r="G27" i="1"/>
  <c r="G28" i="1"/>
  <c r="G29" i="1"/>
  <c r="G30" i="1"/>
  <c r="G24" i="1"/>
  <c r="H19" i="1" l="1"/>
  <c r="H20" i="1"/>
  <c r="H18" i="1"/>
  <c r="G17" i="1"/>
  <c r="G16" i="1"/>
  <c r="H15" i="1"/>
  <c r="F15" i="1"/>
  <c r="H14" i="1"/>
  <c r="G14" i="1" s="1"/>
  <c r="F14" i="1"/>
  <c r="F13" i="1"/>
  <c r="H13" i="1"/>
  <c r="G13" i="1" s="1"/>
  <c r="G15" i="1"/>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F16" i="4"/>
  <c r="F17" i="4" s="1"/>
  <c r="F18" i="4" s="1"/>
  <c r="F19" i="4" s="1"/>
  <c r="F20" i="4" s="1"/>
  <c r="F21" i="4" s="1"/>
  <c r="F22" i="4" s="1"/>
  <c r="F23" i="4" s="1"/>
  <c r="F24" i="4" s="1"/>
  <c r="F25" i="4" s="1"/>
  <c r="F26" i="4" s="1"/>
  <c r="F27" i="4" s="1"/>
  <c r="F28" i="4" s="1"/>
  <c r="F29" i="4" s="1"/>
  <c r="F30" i="4" s="1"/>
  <c r="F31" i="4" s="1"/>
  <c r="F32" i="4" s="1"/>
  <c r="F33" i="4" s="1"/>
  <c r="F34" i="4" s="1"/>
  <c r="F35" i="4" s="1"/>
  <c r="F36" i="4" s="1"/>
  <c r="F37" i="4" s="1"/>
  <c r="F38" i="4" s="1"/>
  <c r="F39" i="4" s="1"/>
  <c r="F40" i="4" s="1"/>
  <c r="F41" i="4" s="1"/>
  <c r="F42" i="4" s="1"/>
  <c r="F43" i="4" s="1"/>
  <c r="F44" i="4" s="1"/>
  <c r="F45" i="4" s="1"/>
  <c r="F46" i="4" s="1"/>
  <c r="F47" i="4" s="1"/>
  <c r="F48" i="4" s="1"/>
  <c r="F49" i="4" s="1"/>
  <c r="F50" i="4" s="1"/>
  <c r="F51" i="4" s="1"/>
  <c r="F52" i="4" s="1"/>
  <c r="F53" i="4" s="1"/>
  <c r="F54" i="4" s="1"/>
  <c r="F55" i="4" s="1"/>
  <c r="F56" i="4" s="1"/>
  <c r="F57" i="4" s="1"/>
  <c r="F58" i="4" s="1"/>
  <c r="F59" i="4" s="1"/>
  <c r="F60" i="4" s="1"/>
  <c r="F61" i="4" s="1"/>
  <c r="F62" i="4" s="1"/>
  <c r="F63" i="4" s="1"/>
  <c r="F64" i="4" s="1"/>
  <c r="F65" i="4" s="1"/>
  <c r="F66" i="4" s="1"/>
  <c r="F67" i="4" s="1"/>
  <c r="F68" i="4" s="1"/>
  <c r="F69" i="4" s="1"/>
  <c r="F70" i="4" s="1"/>
  <c r="F71" i="4" s="1"/>
  <c r="F72" i="4" s="1"/>
  <c r="F73" i="4" s="1"/>
  <c r="F74" i="4" s="1"/>
  <c r="F75" i="4" s="1"/>
  <c r="F76" i="4" s="1"/>
  <c r="F77" i="4" s="1"/>
  <c r="F78" i="4" s="1"/>
  <c r="F79" i="4" s="1"/>
  <c r="F80" i="4" s="1"/>
  <c r="F81" i="4" s="1"/>
  <c r="F82" i="4" s="1"/>
  <c r="F83" i="4" s="1"/>
  <c r="F84" i="4" s="1"/>
  <c r="F85" i="4" s="1"/>
  <c r="F86" i="4" s="1"/>
  <c r="F87" i="4" s="1"/>
  <c r="F88" i="4" s="1"/>
  <c r="F89" i="4" s="1"/>
  <c r="F90" i="4" s="1"/>
  <c r="F91" i="4" s="1"/>
  <c r="F92" i="4" s="1"/>
  <c r="F93" i="4" s="1"/>
  <c r="F94" i="4" s="1"/>
  <c r="F95" i="4" s="1"/>
  <c r="F96" i="4" s="1"/>
  <c r="F97" i="4" s="1"/>
  <c r="F98" i="4" s="1"/>
  <c r="F99" i="4" s="1"/>
  <c r="F100" i="4" s="1"/>
  <c r="F101" i="4" s="1"/>
  <c r="F102" i="4" s="1"/>
  <c r="F103" i="4" s="1"/>
  <c r="F104" i="4" s="1"/>
  <c r="F105" i="4" s="1"/>
  <c r="F106" i="4" s="1"/>
  <c r="F107" i="4" s="1"/>
  <c r="F108" i="4" s="1"/>
  <c r="F109" i="4" s="1"/>
  <c r="F110" i="4" s="1"/>
  <c r="F111" i="4" s="1"/>
  <c r="F112" i="4" s="1"/>
  <c r="F113" i="4" s="1"/>
  <c r="F114" i="4" s="1"/>
  <c r="F115" i="4" s="1"/>
  <c r="F116" i="4" s="1"/>
  <c r="F117" i="4" s="1"/>
  <c r="F118" i="4" s="1"/>
  <c r="F119" i="4" s="1"/>
  <c r="F120" i="4" s="1"/>
  <c r="F121" i="4" s="1"/>
  <c r="F122" i="4" s="1"/>
  <c r="F123" i="4" s="1"/>
  <c r="F124" i="4" s="1"/>
  <c r="F125" i="4" s="1"/>
  <c r="F126" i="4" s="1"/>
  <c r="F127" i="4" s="1"/>
  <c r="F128" i="4" s="1"/>
  <c r="F129" i="4" s="1"/>
  <c r="F130" i="4" s="1"/>
  <c r="F131" i="4" s="1"/>
  <c r="F132" i="4" s="1"/>
  <c r="E16" i="4"/>
  <c r="E15" i="4"/>
  <c r="A15" i="4"/>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N14" i="4"/>
  <c r="O14" i="4" s="1"/>
  <c r="F14" i="4"/>
  <c r="F15" i="4" s="1"/>
  <c r="E14" i="4"/>
  <c r="C14" i="4"/>
  <c r="A14" i="4"/>
  <c r="D8" i="4"/>
  <c r="D9" i="4" s="1"/>
  <c r="P7" i="4"/>
  <c r="P60" i="4" s="1"/>
  <c r="P6" i="4"/>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N14" i="3"/>
  <c r="P7" i="3"/>
  <c r="P6" i="3"/>
  <c r="O8" i="3" s="1"/>
  <c r="O9" i="3" s="1"/>
  <c r="D8" i="3"/>
  <c r="D9" i="3" s="1"/>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M6" i="2"/>
  <c r="D8" i="2"/>
  <c r="D9" i="2" s="1"/>
  <c r="M4" i="2"/>
  <c r="E10" i="2" s="1"/>
  <c r="E33" i="1"/>
  <c r="F30" i="1"/>
  <c r="P14" i="4" l="1"/>
  <c r="R14" i="4" s="1"/>
  <c r="N15" i="4" s="1"/>
  <c r="P32" i="4"/>
  <c r="P131" i="4"/>
  <c r="P129" i="4"/>
  <c r="P127" i="4"/>
  <c r="P125" i="4"/>
  <c r="P123" i="4"/>
  <c r="P121" i="4"/>
  <c r="P119" i="4"/>
  <c r="P117" i="4"/>
  <c r="P115" i="4"/>
  <c r="P113" i="4"/>
  <c r="P111" i="4"/>
  <c r="P109" i="4"/>
  <c r="P107" i="4"/>
  <c r="P105" i="4"/>
  <c r="P103" i="4"/>
  <c r="P101" i="4"/>
  <c r="P99" i="4"/>
  <c r="P97" i="4"/>
  <c r="P95" i="4"/>
  <c r="P93" i="4"/>
  <c r="P91" i="4"/>
  <c r="P89" i="4"/>
  <c r="P87" i="4"/>
  <c r="P85" i="4"/>
  <c r="P83" i="4"/>
  <c r="P81" i="4"/>
  <c r="P79" i="4"/>
  <c r="P77" i="4"/>
  <c r="P124" i="4"/>
  <c r="P108" i="4"/>
  <c r="P92" i="4"/>
  <c r="P120" i="4"/>
  <c r="P104" i="4"/>
  <c r="P88" i="4"/>
  <c r="P132" i="4"/>
  <c r="P116" i="4"/>
  <c r="P100" i="4"/>
  <c r="P84" i="4"/>
  <c r="P126" i="4"/>
  <c r="P130" i="4"/>
  <c r="P118" i="4"/>
  <c r="P96" i="4"/>
  <c r="P71" i="4"/>
  <c r="P70" i="4"/>
  <c r="P68" i="4"/>
  <c r="P67" i="4"/>
  <c r="P112" i="4"/>
  <c r="P90" i="4"/>
  <c r="P73" i="4"/>
  <c r="P72" i="4"/>
  <c r="P63" i="4"/>
  <c r="P61" i="4"/>
  <c r="P59" i="4"/>
  <c r="P57" i="4"/>
  <c r="P55" i="4"/>
  <c r="P53" i="4"/>
  <c r="P51" i="4"/>
  <c r="P49" i="4"/>
  <c r="P47" i="4"/>
  <c r="P45" i="4"/>
  <c r="P43" i="4"/>
  <c r="P128" i="4"/>
  <c r="P106" i="4"/>
  <c r="P82" i="4"/>
  <c r="P75" i="4"/>
  <c r="P74" i="4"/>
  <c r="P66" i="4"/>
  <c r="P65" i="4"/>
  <c r="P122" i="4"/>
  <c r="P98" i="4"/>
  <c r="P76" i="4"/>
  <c r="P94" i="4"/>
  <c r="P80" i="4"/>
  <c r="P62" i="4"/>
  <c r="P110" i="4"/>
  <c r="P102" i="4"/>
  <c r="P86" i="4"/>
  <c r="P52" i="4"/>
  <c r="P44" i="4"/>
  <c r="P42" i="4"/>
  <c r="P114" i="4"/>
  <c r="P58" i="4"/>
  <c r="P46" i="4"/>
  <c r="P69" i="4"/>
  <c r="P64" i="4"/>
  <c r="P48" i="4"/>
  <c r="P41" i="4"/>
  <c r="P39" i="4"/>
  <c r="P37" i="4"/>
  <c r="P35" i="4"/>
  <c r="P33" i="4"/>
  <c r="P31" i="4"/>
  <c r="P29" i="4"/>
  <c r="P27" i="4"/>
  <c r="P25" i="4"/>
  <c r="P23" i="4"/>
  <c r="P21" i="4"/>
  <c r="P19" i="4"/>
  <c r="P17" i="4"/>
  <c r="P15" i="4"/>
  <c r="P54" i="4"/>
  <c r="P26" i="4"/>
  <c r="P50" i="4"/>
  <c r="G14" i="4"/>
  <c r="C15" i="4" s="1"/>
  <c r="P24" i="4"/>
  <c r="P30" i="4"/>
  <c r="P56" i="4"/>
  <c r="P78" i="4"/>
  <c r="P16" i="4"/>
  <c r="D14" i="4"/>
  <c r="P22" i="4"/>
  <c r="P38" i="4"/>
  <c r="P20" i="4"/>
  <c r="P34" i="4"/>
  <c r="Q14" i="4"/>
  <c r="Q15" i="4" s="1"/>
  <c r="Q16" i="4" s="1"/>
  <c r="Q17" i="4" s="1"/>
  <c r="Q18" i="4" s="1"/>
  <c r="Q19" i="4" s="1"/>
  <c r="Q20" i="4" s="1"/>
  <c r="Q21" i="4" s="1"/>
  <c r="Q22" i="4" s="1"/>
  <c r="Q23" i="4" s="1"/>
  <c r="Q24" i="4" s="1"/>
  <c r="Q25" i="4" s="1"/>
  <c r="Q26" i="4" s="1"/>
  <c r="Q27" i="4" s="1"/>
  <c r="Q28" i="4" s="1"/>
  <c r="Q29" i="4" s="1"/>
  <c r="Q30" i="4" s="1"/>
  <c r="Q31" i="4" s="1"/>
  <c r="Q32" i="4" s="1"/>
  <c r="Q33" i="4" s="1"/>
  <c r="Q34" i="4" s="1"/>
  <c r="Q35" i="4" s="1"/>
  <c r="Q36" i="4" s="1"/>
  <c r="Q37" i="4" s="1"/>
  <c r="Q38" i="4" s="1"/>
  <c r="Q39" i="4" s="1"/>
  <c r="Q40" i="4" s="1"/>
  <c r="Q41" i="4" s="1"/>
  <c r="Q42" i="4" s="1"/>
  <c r="Q43" i="4" s="1"/>
  <c r="Q44" i="4" s="1"/>
  <c r="Q45" i="4" s="1"/>
  <c r="Q46" i="4" s="1"/>
  <c r="Q47" i="4" s="1"/>
  <c r="Q48" i="4" s="1"/>
  <c r="Q49" i="4" s="1"/>
  <c r="Q50" i="4" s="1"/>
  <c r="Q51" i="4" s="1"/>
  <c r="Q52" i="4" s="1"/>
  <c r="Q53" i="4" s="1"/>
  <c r="Q54" i="4" s="1"/>
  <c r="Q55" i="4" s="1"/>
  <c r="Q56" i="4" s="1"/>
  <c r="Q57" i="4" s="1"/>
  <c r="Q58" i="4" s="1"/>
  <c r="Q59" i="4" s="1"/>
  <c r="Q60" i="4" s="1"/>
  <c r="Q61" i="4" s="1"/>
  <c r="Q62" i="4" s="1"/>
  <c r="Q63" i="4" s="1"/>
  <c r="Q64" i="4" s="1"/>
  <c r="Q65" i="4" s="1"/>
  <c r="Q66" i="4" s="1"/>
  <c r="Q67" i="4" s="1"/>
  <c r="Q68" i="4" s="1"/>
  <c r="Q69" i="4" s="1"/>
  <c r="Q70" i="4" s="1"/>
  <c r="Q71" i="4" s="1"/>
  <c r="Q72" i="4" s="1"/>
  <c r="Q73" i="4" s="1"/>
  <c r="Q74" i="4" s="1"/>
  <c r="Q75" i="4" s="1"/>
  <c r="Q76" i="4" s="1"/>
  <c r="Q77" i="4" s="1"/>
  <c r="Q78" i="4" s="1"/>
  <c r="Q79" i="4" s="1"/>
  <c r="Q80" i="4" s="1"/>
  <c r="Q81" i="4" s="1"/>
  <c r="Q82" i="4" s="1"/>
  <c r="Q83" i="4" s="1"/>
  <c r="Q84" i="4" s="1"/>
  <c r="Q85" i="4" s="1"/>
  <c r="Q86" i="4" s="1"/>
  <c r="Q87" i="4" s="1"/>
  <c r="Q88" i="4" s="1"/>
  <c r="Q89" i="4" s="1"/>
  <c r="Q90" i="4" s="1"/>
  <c r="Q91" i="4" s="1"/>
  <c r="Q92" i="4" s="1"/>
  <c r="Q93" i="4" s="1"/>
  <c r="Q94" i="4" s="1"/>
  <c r="Q95" i="4" s="1"/>
  <c r="Q96" i="4" s="1"/>
  <c r="Q97" i="4" s="1"/>
  <c r="Q98" i="4" s="1"/>
  <c r="Q99" i="4" s="1"/>
  <c r="Q100" i="4" s="1"/>
  <c r="Q101" i="4" s="1"/>
  <c r="Q102" i="4" s="1"/>
  <c r="Q103" i="4" s="1"/>
  <c r="Q104" i="4" s="1"/>
  <c r="Q105" i="4" s="1"/>
  <c r="Q106" i="4" s="1"/>
  <c r="Q107" i="4" s="1"/>
  <c r="Q108" i="4" s="1"/>
  <c r="Q109" i="4" s="1"/>
  <c r="Q110" i="4" s="1"/>
  <c r="Q111" i="4" s="1"/>
  <c r="Q112" i="4" s="1"/>
  <c r="Q113" i="4" s="1"/>
  <c r="Q114" i="4" s="1"/>
  <c r="Q115" i="4" s="1"/>
  <c r="Q116" i="4" s="1"/>
  <c r="Q117" i="4" s="1"/>
  <c r="Q118" i="4" s="1"/>
  <c r="Q119" i="4" s="1"/>
  <c r="Q120" i="4" s="1"/>
  <c r="Q121" i="4" s="1"/>
  <c r="Q122" i="4" s="1"/>
  <c r="Q123" i="4" s="1"/>
  <c r="Q124" i="4" s="1"/>
  <c r="Q125" i="4" s="1"/>
  <c r="Q126" i="4" s="1"/>
  <c r="Q127" i="4" s="1"/>
  <c r="Q128" i="4" s="1"/>
  <c r="Q129" i="4" s="1"/>
  <c r="Q130" i="4" s="1"/>
  <c r="Q131" i="4" s="1"/>
  <c r="Q132" i="4" s="1"/>
  <c r="P36" i="4"/>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O8" i="4"/>
  <c r="O9" i="4" s="1"/>
  <c r="P18" i="4"/>
  <c r="P28" i="4"/>
  <c r="P40" i="4"/>
  <c r="L14" i="3"/>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O14" i="3"/>
  <c r="Q14" i="3"/>
  <c r="Q15" i="3" s="1"/>
  <c r="Q16" i="3" s="1"/>
  <c r="Q17" i="3" s="1"/>
  <c r="Q18" i="3" s="1"/>
  <c r="Q19" i="3" s="1"/>
  <c r="Q20" i="3" s="1"/>
  <c r="Q21" i="3" s="1"/>
  <c r="Q22" i="3" s="1"/>
  <c r="Q23" i="3" s="1"/>
  <c r="Q24" i="3" s="1"/>
  <c r="Q25" i="3" s="1"/>
  <c r="Q26" i="3" s="1"/>
  <c r="Q27" i="3" s="1"/>
  <c r="Q28" i="3" s="1"/>
  <c r="Q29" i="3" s="1"/>
  <c r="Q30" i="3" s="1"/>
  <c r="Q31" i="3" s="1"/>
  <c r="Q32" i="3" s="1"/>
  <c r="Q33" i="3" s="1"/>
  <c r="Q34" i="3" s="1"/>
  <c r="Q35" i="3" s="1"/>
  <c r="Q36" i="3" s="1"/>
  <c r="Q37" i="3" s="1"/>
  <c r="Q38" i="3" s="1"/>
  <c r="Q39" i="3" s="1"/>
  <c r="Q40" i="3" s="1"/>
  <c r="Q41" i="3" s="1"/>
  <c r="Q42" i="3" s="1"/>
  <c r="Q43" i="3" s="1"/>
  <c r="Q44" i="3" s="1"/>
  <c r="Q45" i="3" s="1"/>
  <c r="Q46" i="3" s="1"/>
  <c r="Q47" i="3" s="1"/>
  <c r="Q48" i="3" s="1"/>
  <c r="Q49" i="3" s="1"/>
  <c r="Q50" i="3" s="1"/>
  <c r="Q51" i="3" s="1"/>
  <c r="Q52" i="3" s="1"/>
  <c r="Q53" i="3" s="1"/>
  <c r="Q54" i="3" s="1"/>
  <c r="Q55" i="3" s="1"/>
  <c r="Q56" i="3" s="1"/>
  <c r="Q57" i="3" s="1"/>
  <c r="Q58" i="3" s="1"/>
  <c r="Q59" i="3" s="1"/>
  <c r="Q60" i="3" s="1"/>
  <c r="Q61" i="3" s="1"/>
  <c r="Q62" i="3" s="1"/>
  <c r="Q63" i="3" s="1"/>
  <c r="Q64" i="3" s="1"/>
  <c r="Q65" i="3" s="1"/>
  <c r="Q66" i="3" s="1"/>
  <c r="Q67" i="3" s="1"/>
  <c r="Q68" i="3" s="1"/>
  <c r="Q69" i="3" s="1"/>
  <c r="Q70" i="3" s="1"/>
  <c r="Q71" i="3" s="1"/>
  <c r="Q72" i="3" s="1"/>
  <c r="Q73" i="3" s="1"/>
  <c r="Q74" i="3" s="1"/>
  <c r="Q75" i="3" s="1"/>
  <c r="Q76" i="3" s="1"/>
  <c r="Q77" i="3" s="1"/>
  <c r="Q78" i="3" s="1"/>
  <c r="Q79" i="3" s="1"/>
  <c r="Q80" i="3" s="1"/>
  <c r="Q81" i="3" s="1"/>
  <c r="Q82" i="3" s="1"/>
  <c r="Q83" i="3" s="1"/>
  <c r="Q84" i="3" s="1"/>
  <c r="Q85" i="3" s="1"/>
  <c r="Q86" i="3" s="1"/>
  <c r="Q87" i="3" s="1"/>
  <c r="Q88" i="3" s="1"/>
  <c r="Q89" i="3" s="1"/>
  <c r="Q90" i="3" s="1"/>
  <c r="Q91" i="3" s="1"/>
  <c r="Q92" i="3" s="1"/>
  <c r="Q93" i="3" s="1"/>
  <c r="Q94" i="3" s="1"/>
  <c r="Q95" i="3" s="1"/>
  <c r="Q96" i="3" s="1"/>
  <c r="Q97" i="3" s="1"/>
  <c r="Q98" i="3" s="1"/>
  <c r="Q99" i="3" s="1"/>
  <c r="Q100" i="3" s="1"/>
  <c r="Q101" i="3" s="1"/>
  <c r="Q102" i="3" s="1"/>
  <c r="Q103" i="3" s="1"/>
  <c r="Q104" i="3" s="1"/>
  <c r="Q105" i="3" s="1"/>
  <c r="Q106" i="3" s="1"/>
  <c r="Q107" i="3" s="1"/>
  <c r="Q108" i="3" s="1"/>
  <c r="Q109" i="3" s="1"/>
  <c r="Q110" i="3" s="1"/>
  <c r="Q111" i="3" s="1"/>
  <c r="Q112" i="3" s="1"/>
  <c r="Q113" i="3" s="1"/>
  <c r="Q114" i="3" s="1"/>
  <c r="Q115" i="3" s="1"/>
  <c r="Q116" i="3" s="1"/>
  <c r="Q117" i="3" s="1"/>
  <c r="Q118" i="3" s="1"/>
  <c r="Q119" i="3" s="1"/>
  <c r="Q120" i="3" s="1"/>
  <c r="Q121" i="3" s="1"/>
  <c r="Q122" i="3" s="1"/>
  <c r="Q123" i="3" s="1"/>
  <c r="Q124" i="3" s="1"/>
  <c r="Q125" i="3" s="1"/>
  <c r="Q126" i="3" s="1"/>
  <c r="Q127" i="3" s="1"/>
  <c r="Q128" i="3" s="1"/>
  <c r="Q129" i="3" s="1"/>
  <c r="Q130" i="3" s="1"/>
  <c r="Q131" i="3" s="1"/>
  <c r="Q132" i="3" s="1"/>
  <c r="P14" i="3"/>
  <c r="R14" i="3" s="1"/>
  <c r="N15" i="3" s="1"/>
  <c r="P15"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E11" i="2"/>
  <c r="C17" i="2" s="1"/>
  <c r="E12" i="2"/>
  <c r="M7" i="2"/>
  <c r="D17" i="2"/>
  <c r="M8" i="2"/>
  <c r="M5" i="2"/>
  <c r="E15" i="1"/>
  <c r="E17" i="1"/>
  <c r="F20" i="1"/>
  <c r="F18" i="1"/>
  <c r="F32" i="1"/>
  <c r="F19" i="1"/>
  <c r="E13" i="1"/>
  <c r="F24" i="1"/>
  <c r="F25" i="1"/>
  <c r="F27" i="1"/>
  <c r="F31" i="1"/>
  <c r="F28" i="1"/>
  <c r="F16" i="1"/>
  <c r="F29" i="1"/>
  <c r="R15" i="4" l="1"/>
  <c r="N16" i="4" s="1"/>
  <c r="O15" i="4"/>
  <c r="D15" i="4"/>
  <c r="G15" i="4"/>
  <c r="C16" i="4" s="1"/>
  <c r="R15" i="3"/>
  <c r="N16" i="3" s="1"/>
  <c r="O15" i="3"/>
  <c r="E17" i="2"/>
  <c r="F17" i="2"/>
  <c r="F18" i="2" s="1"/>
  <c r="G17" i="2"/>
  <c r="C18" i="2" s="1"/>
  <c r="F33" i="1"/>
  <c r="O16" i="4" l="1"/>
  <c r="R16" i="4"/>
  <c r="N17" i="4" s="1"/>
  <c r="G16" i="4"/>
  <c r="C17" i="4" s="1"/>
  <c r="D16" i="4"/>
  <c r="R16" i="3"/>
  <c r="N17" i="3" s="1"/>
  <c r="O16" i="3"/>
  <c r="D18" i="2"/>
  <c r="E18" i="2" s="1"/>
  <c r="G18" i="2" s="1"/>
  <c r="C19" i="2" s="1"/>
  <c r="F19" i="2"/>
  <c r="O17" i="4" l="1"/>
  <c r="R17" i="4"/>
  <c r="N18" i="4" s="1"/>
  <c r="D17" i="4"/>
  <c r="G17" i="4"/>
  <c r="C18" i="4" s="1"/>
  <c r="R17" i="3"/>
  <c r="N18" i="3" s="1"/>
  <c r="O17" i="3"/>
  <c r="D19" i="2"/>
  <c r="E19" i="2" s="1"/>
  <c r="G19" i="2" s="1"/>
  <c r="C20" i="2" s="1"/>
  <c r="F20" i="2"/>
  <c r="G18" i="4" l="1"/>
  <c r="C19" i="4" s="1"/>
  <c r="D18" i="4"/>
  <c r="O18" i="4"/>
  <c r="R18" i="4"/>
  <c r="N19" i="4" s="1"/>
  <c r="R18" i="3"/>
  <c r="N19" i="3" s="1"/>
  <c r="O18" i="3"/>
  <c r="D20" i="2"/>
  <c r="E20" i="2" s="1"/>
  <c r="G20" i="2" s="1"/>
  <c r="C21" i="2" s="1"/>
  <c r="F21" i="2"/>
  <c r="O19" i="4" l="1"/>
  <c r="R19" i="4"/>
  <c r="N20" i="4" s="1"/>
  <c r="D19" i="4"/>
  <c r="G19" i="4"/>
  <c r="C20" i="4" s="1"/>
  <c r="R19" i="3"/>
  <c r="N20" i="3" s="1"/>
  <c r="O19" i="3"/>
  <c r="D21" i="2"/>
  <c r="E21" i="2" s="1"/>
  <c r="G21" i="2" s="1"/>
  <c r="C22" i="2" s="1"/>
  <c r="F22" i="2"/>
  <c r="G20" i="4" l="1"/>
  <c r="C21" i="4" s="1"/>
  <c r="D20" i="4"/>
  <c r="O20" i="4"/>
  <c r="R20" i="4"/>
  <c r="N21" i="4" s="1"/>
  <c r="R20" i="3"/>
  <c r="N21" i="3" s="1"/>
  <c r="O20" i="3"/>
  <c r="D22" i="2"/>
  <c r="E22" i="2" s="1"/>
  <c r="G22" i="2" s="1"/>
  <c r="C23" i="2" s="1"/>
  <c r="F23" i="2"/>
  <c r="D21" i="4" l="1"/>
  <c r="G21" i="4"/>
  <c r="C22" i="4" s="1"/>
  <c r="R21" i="4"/>
  <c r="N22" i="4" s="1"/>
  <c r="O21" i="4"/>
  <c r="R21" i="3"/>
  <c r="N22" i="3" s="1"/>
  <c r="O21" i="3"/>
  <c r="D23" i="2"/>
  <c r="E23" i="2" s="1"/>
  <c r="G23" i="2" s="1"/>
  <c r="C24" i="2" s="1"/>
  <c r="F24" i="2"/>
  <c r="O22" i="4" l="1"/>
  <c r="R22" i="4"/>
  <c r="N23" i="4" s="1"/>
  <c r="G22" i="4"/>
  <c r="C23" i="4" s="1"/>
  <c r="D22" i="4"/>
  <c r="R22" i="3"/>
  <c r="N23" i="3" s="1"/>
  <c r="O22" i="3"/>
  <c r="D24" i="2"/>
  <c r="E24" i="2" s="1"/>
  <c r="G24" i="2" s="1"/>
  <c r="C25" i="2" s="1"/>
  <c r="F25" i="2"/>
  <c r="D23" i="4" l="1"/>
  <c r="G23" i="4"/>
  <c r="C24" i="4" s="1"/>
  <c r="R23" i="4"/>
  <c r="N24" i="4" s="1"/>
  <c r="O23" i="4"/>
  <c r="R23" i="3"/>
  <c r="N24" i="3" s="1"/>
  <c r="O23" i="3"/>
  <c r="D25" i="2"/>
  <c r="E25" i="2" s="1"/>
  <c r="G25" i="2" s="1"/>
  <c r="C26" i="2" s="1"/>
  <c r="F26" i="2"/>
  <c r="G24" i="4" l="1"/>
  <c r="C25" i="4" s="1"/>
  <c r="D24" i="4"/>
  <c r="O24" i="4"/>
  <c r="R24" i="4"/>
  <c r="N25" i="4" s="1"/>
  <c r="R24" i="3"/>
  <c r="N25" i="3" s="1"/>
  <c r="O24" i="3"/>
  <c r="D26" i="2"/>
  <c r="E26" i="2" s="1"/>
  <c r="G26" i="2" s="1"/>
  <c r="C27" i="2" s="1"/>
  <c r="F27" i="2"/>
  <c r="D25" i="4" l="1"/>
  <c r="G25" i="4"/>
  <c r="C26" i="4" s="1"/>
  <c r="R25" i="4"/>
  <c r="N26" i="4" s="1"/>
  <c r="O25" i="4"/>
  <c r="R25" i="3"/>
  <c r="N26" i="3" s="1"/>
  <c r="O25" i="3"/>
  <c r="D27" i="2"/>
  <c r="F28" i="2"/>
  <c r="E27" i="2"/>
  <c r="G27" i="2" s="1"/>
  <c r="C28" i="2" s="1"/>
  <c r="O26" i="4" l="1"/>
  <c r="R26" i="4"/>
  <c r="N27" i="4" s="1"/>
  <c r="G26" i="4"/>
  <c r="C27" i="4" s="1"/>
  <c r="D26" i="4"/>
  <c r="R26" i="3"/>
  <c r="N27" i="3" s="1"/>
  <c r="O26" i="3"/>
  <c r="D28" i="2"/>
  <c r="E28" i="2" s="1"/>
  <c r="G28" i="2" s="1"/>
  <c r="C29" i="2" s="1"/>
  <c r="F29" i="2"/>
  <c r="D27" i="4" l="1"/>
  <c r="G27" i="4"/>
  <c r="C28" i="4" s="1"/>
  <c r="R27" i="4"/>
  <c r="N28" i="4" s="1"/>
  <c r="O27" i="4"/>
  <c r="R27" i="3"/>
  <c r="N28" i="3" s="1"/>
  <c r="O27" i="3"/>
  <c r="D29" i="2"/>
  <c r="E29" i="2" s="1"/>
  <c r="G29" i="2" s="1"/>
  <c r="C30" i="2" s="1"/>
  <c r="F30" i="2"/>
  <c r="O28" i="4" l="1"/>
  <c r="R28" i="4"/>
  <c r="N29" i="4" s="1"/>
  <c r="G28" i="4"/>
  <c r="C29" i="4" s="1"/>
  <c r="D28" i="4"/>
  <c r="R28" i="3"/>
  <c r="N29" i="3" s="1"/>
  <c r="O28" i="3"/>
  <c r="D30" i="2"/>
  <c r="E30" i="2" s="1"/>
  <c r="G30" i="2" s="1"/>
  <c r="C31" i="2" s="1"/>
  <c r="F31" i="2"/>
  <c r="D29" i="4" l="1"/>
  <c r="G29" i="4"/>
  <c r="C30" i="4" s="1"/>
  <c r="R29" i="4"/>
  <c r="N30" i="4" s="1"/>
  <c r="O29" i="4"/>
  <c r="R29" i="3"/>
  <c r="N30" i="3" s="1"/>
  <c r="O29" i="3"/>
  <c r="D31" i="2"/>
  <c r="F32" i="2"/>
  <c r="E31" i="2"/>
  <c r="G31" i="2" s="1"/>
  <c r="C32" i="2" s="1"/>
  <c r="G30" i="4" l="1"/>
  <c r="C31" i="4" s="1"/>
  <c r="D30" i="4"/>
  <c r="O30" i="4"/>
  <c r="R30" i="4"/>
  <c r="N31" i="4" s="1"/>
  <c r="R30" i="3"/>
  <c r="N31" i="3" s="1"/>
  <c r="O30" i="3"/>
  <c r="D32" i="2"/>
  <c r="E32" i="2" s="1"/>
  <c r="G32" i="2" s="1"/>
  <c r="C33" i="2" s="1"/>
  <c r="F33" i="2"/>
  <c r="R31" i="4" l="1"/>
  <c r="N32" i="4" s="1"/>
  <c r="O31" i="4"/>
  <c r="D31" i="4"/>
  <c r="G31" i="4"/>
  <c r="C32" i="4" s="1"/>
  <c r="R31" i="3"/>
  <c r="N32" i="3" s="1"/>
  <c r="O31" i="3"/>
  <c r="D33" i="2"/>
  <c r="F34" i="2"/>
  <c r="E33" i="2"/>
  <c r="G33" i="2" s="1"/>
  <c r="C34" i="2" s="1"/>
  <c r="G32" i="4" l="1"/>
  <c r="C33" i="4" s="1"/>
  <c r="D32" i="4"/>
  <c r="O32" i="4"/>
  <c r="R32" i="4"/>
  <c r="N33" i="4" s="1"/>
  <c r="R32" i="3"/>
  <c r="N33" i="3" s="1"/>
  <c r="O32" i="3"/>
  <c r="D34" i="2"/>
  <c r="E34" i="2" s="1"/>
  <c r="G34" i="2" s="1"/>
  <c r="C35" i="2" s="1"/>
  <c r="F35" i="2"/>
  <c r="D33" i="4" l="1"/>
  <c r="G33" i="4"/>
  <c r="C34" i="4" s="1"/>
  <c r="R33" i="4"/>
  <c r="N34" i="4" s="1"/>
  <c r="O33" i="4"/>
  <c r="R33" i="3"/>
  <c r="N34" i="3" s="1"/>
  <c r="O33" i="3"/>
  <c r="D35" i="2"/>
  <c r="F36" i="2"/>
  <c r="E35" i="2"/>
  <c r="G35" i="2" s="1"/>
  <c r="C36" i="2" s="1"/>
  <c r="O34" i="4" l="1"/>
  <c r="R34" i="4"/>
  <c r="N35" i="4" s="1"/>
  <c r="G34" i="4"/>
  <c r="C35" i="4" s="1"/>
  <c r="D34" i="4"/>
  <c r="R34" i="3"/>
  <c r="N35" i="3" s="1"/>
  <c r="O34" i="3"/>
  <c r="D36" i="2"/>
  <c r="E36" i="2" s="1"/>
  <c r="G36" i="2" s="1"/>
  <c r="C37" i="2" s="1"/>
  <c r="F37" i="2"/>
  <c r="D35" i="4" l="1"/>
  <c r="G35" i="4"/>
  <c r="C36" i="4" s="1"/>
  <c r="R35" i="4"/>
  <c r="N36" i="4" s="1"/>
  <c r="O35" i="4"/>
  <c r="R35" i="3"/>
  <c r="N36" i="3" s="1"/>
  <c r="O35" i="3"/>
  <c r="D37" i="2"/>
  <c r="E37" i="2" s="1"/>
  <c r="G37" i="2" s="1"/>
  <c r="C38" i="2" s="1"/>
  <c r="F38" i="2"/>
  <c r="O36" i="4" l="1"/>
  <c r="R36" i="4"/>
  <c r="N37" i="4" s="1"/>
  <c r="G36" i="4"/>
  <c r="C37" i="4" s="1"/>
  <c r="D36" i="4"/>
  <c r="R36" i="3"/>
  <c r="N37" i="3" s="1"/>
  <c r="O36" i="3"/>
  <c r="D38" i="2"/>
  <c r="E38" i="2" s="1"/>
  <c r="G38" i="2" s="1"/>
  <c r="C39" i="2" s="1"/>
  <c r="F39" i="2"/>
  <c r="D37" i="4" l="1"/>
  <c r="G37" i="4"/>
  <c r="C38" i="4" s="1"/>
  <c r="R37" i="4"/>
  <c r="N38" i="4" s="1"/>
  <c r="O37" i="4"/>
  <c r="R37" i="3"/>
  <c r="N38" i="3" s="1"/>
  <c r="O37" i="3"/>
  <c r="D39" i="2"/>
  <c r="E39" i="2" s="1"/>
  <c r="G39" i="2" s="1"/>
  <c r="C40" i="2" s="1"/>
  <c r="F40" i="2"/>
  <c r="O38" i="4" l="1"/>
  <c r="R38" i="4"/>
  <c r="N39" i="4" s="1"/>
  <c r="G38" i="4"/>
  <c r="C39" i="4" s="1"/>
  <c r="D38" i="4"/>
  <c r="R38" i="3"/>
  <c r="N39" i="3" s="1"/>
  <c r="O38" i="3"/>
  <c r="D40" i="2"/>
  <c r="E40" i="2" s="1"/>
  <c r="G40" i="2" s="1"/>
  <c r="C41" i="2" s="1"/>
  <c r="F41" i="2"/>
  <c r="R39" i="4" l="1"/>
  <c r="N40" i="4" s="1"/>
  <c r="O39" i="4"/>
  <c r="D39" i="4"/>
  <c r="G39" i="4"/>
  <c r="C40" i="4" s="1"/>
  <c r="R39" i="3"/>
  <c r="N40" i="3" s="1"/>
  <c r="O39" i="3"/>
  <c r="D41" i="2"/>
  <c r="E41" i="2" s="1"/>
  <c r="G41" i="2" s="1"/>
  <c r="C42" i="2" s="1"/>
  <c r="F42" i="2"/>
  <c r="G40" i="4" l="1"/>
  <c r="C41" i="4" s="1"/>
  <c r="D40" i="4"/>
  <c r="O40" i="4"/>
  <c r="R40" i="4"/>
  <c r="N41" i="4" s="1"/>
  <c r="R40" i="3"/>
  <c r="N41" i="3" s="1"/>
  <c r="O40" i="3"/>
  <c r="D42" i="2"/>
  <c r="E42" i="2" s="1"/>
  <c r="G42" i="2" s="1"/>
  <c r="C43" i="2" s="1"/>
  <c r="F43" i="2"/>
  <c r="R41" i="4" l="1"/>
  <c r="N42" i="4" s="1"/>
  <c r="O41" i="4"/>
  <c r="D41" i="4"/>
  <c r="G41" i="4"/>
  <c r="C42" i="4" s="1"/>
  <c r="R41" i="3"/>
  <c r="N42" i="3" s="1"/>
  <c r="O41" i="3"/>
  <c r="D43" i="2"/>
  <c r="E43" i="2" s="1"/>
  <c r="G43" i="2" s="1"/>
  <c r="C44" i="2" s="1"/>
  <c r="F44" i="2"/>
  <c r="G42" i="4" l="1"/>
  <c r="C43" i="4" s="1"/>
  <c r="D42" i="4"/>
  <c r="O42" i="4"/>
  <c r="R42" i="4"/>
  <c r="N43" i="4" s="1"/>
  <c r="R42" i="3"/>
  <c r="N43" i="3" s="1"/>
  <c r="O42" i="3"/>
  <c r="D44" i="2"/>
  <c r="E44" i="2" s="1"/>
  <c r="G44" i="2" s="1"/>
  <c r="C45" i="2" s="1"/>
  <c r="F45" i="2"/>
  <c r="O43" i="4" l="1"/>
  <c r="R43" i="4"/>
  <c r="N44" i="4" s="1"/>
  <c r="D43" i="4"/>
  <c r="G43" i="4"/>
  <c r="C44" i="4" s="1"/>
  <c r="R43" i="3"/>
  <c r="N44" i="3" s="1"/>
  <c r="O43" i="3"/>
  <c r="D45" i="2"/>
  <c r="E45" i="2" s="1"/>
  <c r="G45" i="2" s="1"/>
  <c r="C46" i="2" s="1"/>
  <c r="F46" i="2"/>
  <c r="O44" i="4" l="1"/>
  <c r="R44" i="4"/>
  <c r="N45" i="4" s="1"/>
  <c r="G44" i="4"/>
  <c r="C45" i="4" s="1"/>
  <c r="D44" i="4"/>
  <c r="R44" i="3"/>
  <c r="N45" i="3" s="1"/>
  <c r="O44" i="3"/>
  <c r="D46" i="2"/>
  <c r="E46" i="2" s="1"/>
  <c r="G46" i="2" s="1"/>
  <c r="C47" i="2" s="1"/>
  <c r="F47" i="2"/>
  <c r="D45" i="4" l="1"/>
  <c r="G45" i="4"/>
  <c r="C46" i="4" s="1"/>
  <c r="O45" i="4"/>
  <c r="R45" i="4"/>
  <c r="N46" i="4" s="1"/>
  <c r="R45" i="3"/>
  <c r="N46" i="3" s="1"/>
  <c r="O45" i="3"/>
  <c r="D47" i="2"/>
  <c r="E47" i="2" s="1"/>
  <c r="G47" i="2" s="1"/>
  <c r="C48" i="2" s="1"/>
  <c r="F48" i="2"/>
  <c r="R46" i="4" l="1"/>
  <c r="N47" i="4" s="1"/>
  <c r="O46" i="4"/>
  <c r="G46" i="4"/>
  <c r="C47" i="4" s="1"/>
  <c r="D46" i="4"/>
  <c r="R46" i="3"/>
  <c r="N47" i="3" s="1"/>
  <c r="O46" i="3"/>
  <c r="D48" i="2"/>
  <c r="E48" i="2" s="1"/>
  <c r="G48" i="2" s="1"/>
  <c r="C49" i="2" s="1"/>
  <c r="F49" i="2"/>
  <c r="D47" i="4" l="1"/>
  <c r="G47" i="4"/>
  <c r="C48" i="4" s="1"/>
  <c r="O47" i="4"/>
  <c r="R47" i="4"/>
  <c r="N48" i="4" s="1"/>
  <c r="R47" i="3"/>
  <c r="N48" i="3" s="1"/>
  <c r="O47" i="3"/>
  <c r="D49" i="2"/>
  <c r="E49" i="2" s="1"/>
  <c r="G49" i="2" s="1"/>
  <c r="C50" i="2" s="1"/>
  <c r="F50" i="2"/>
  <c r="R48" i="4" l="1"/>
  <c r="N49" i="4" s="1"/>
  <c r="O48" i="4"/>
  <c r="G48" i="4"/>
  <c r="C49" i="4" s="1"/>
  <c r="D48" i="4"/>
  <c r="R48" i="3"/>
  <c r="N49" i="3" s="1"/>
  <c r="O48" i="3"/>
  <c r="D50" i="2"/>
  <c r="E50" i="2" s="1"/>
  <c r="G50" i="2" s="1"/>
  <c r="C51" i="2" s="1"/>
  <c r="F51" i="2"/>
  <c r="D49" i="4" l="1"/>
  <c r="G49" i="4"/>
  <c r="C50" i="4" s="1"/>
  <c r="O49" i="4"/>
  <c r="R49" i="4"/>
  <c r="N50" i="4" s="1"/>
  <c r="R49" i="3"/>
  <c r="N50" i="3" s="1"/>
  <c r="O49" i="3"/>
  <c r="D51" i="2"/>
  <c r="F52" i="2"/>
  <c r="E51" i="2"/>
  <c r="G51" i="2" s="1"/>
  <c r="C52" i="2" s="1"/>
  <c r="R50" i="4" l="1"/>
  <c r="N51" i="4" s="1"/>
  <c r="O50" i="4"/>
  <c r="G50" i="4"/>
  <c r="C51" i="4" s="1"/>
  <c r="D50" i="4"/>
  <c r="R50" i="3"/>
  <c r="N51" i="3" s="1"/>
  <c r="O50" i="3"/>
  <c r="D52" i="2"/>
  <c r="E52" i="2" s="1"/>
  <c r="G52" i="2" s="1"/>
  <c r="C53" i="2" s="1"/>
  <c r="F53" i="2"/>
  <c r="D51" i="4" l="1"/>
  <c r="G51" i="4"/>
  <c r="C52" i="4" s="1"/>
  <c r="O51" i="4"/>
  <c r="R51" i="4"/>
  <c r="N52" i="4" s="1"/>
  <c r="R51" i="3"/>
  <c r="N52" i="3" s="1"/>
  <c r="O51" i="3"/>
  <c r="D53" i="2"/>
  <c r="E53" i="2" s="1"/>
  <c r="G53" i="2" s="1"/>
  <c r="C54" i="2" s="1"/>
  <c r="F54" i="2"/>
  <c r="R52" i="4" l="1"/>
  <c r="N53" i="4" s="1"/>
  <c r="O52" i="4"/>
  <c r="G52" i="4"/>
  <c r="C53" i="4" s="1"/>
  <c r="D52" i="4"/>
  <c r="R52" i="3"/>
  <c r="N53" i="3" s="1"/>
  <c r="O52" i="3"/>
  <c r="D54" i="2"/>
  <c r="E54" i="2" s="1"/>
  <c r="G54" i="2" s="1"/>
  <c r="C55" i="2" s="1"/>
  <c r="F55" i="2"/>
  <c r="D53" i="4" l="1"/>
  <c r="G53" i="4"/>
  <c r="C54" i="4" s="1"/>
  <c r="O53" i="4"/>
  <c r="R53" i="4"/>
  <c r="N54" i="4" s="1"/>
  <c r="R53" i="3"/>
  <c r="N54" i="3" s="1"/>
  <c r="O53" i="3"/>
  <c r="D55" i="2"/>
  <c r="E55" i="2" s="1"/>
  <c r="G55" i="2" s="1"/>
  <c r="C56" i="2" s="1"/>
  <c r="F56" i="2"/>
  <c r="R54" i="4" l="1"/>
  <c r="N55" i="4" s="1"/>
  <c r="O54" i="4"/>
  <c r="G54" i="4"/>
  <c r="C55" i="4" s="1"/>
  <c r="D54" i="4"/>
  <c r="O54" i="3"/>
  <c r="R54" i="3"/>
  <c r="N55" i="3" s="1"/>
  <c r="D56" i="2"/>
  <c r="E56" i="2" s="1"/>
  <c r="G56" i="2" s="1"/>
  <c r="C57" i="2" s="1"/>
  <c r="F57" i="2"/>
  <c r="D55" i="4" l="1"/>
  <c r="G55" i="4"/>
  <c r="C56" i="4" s="1"/>
  <c r="O55" i="4"/>
  <c r="R55" i="4"/>
  <c r="N56" i="4" s="1"/>
  <c r="O55" i="3"/>
  <c r="R55" i="3"/>
  <c r="N56" i="3" s="1"/>
  <c r="D57" i="2"/>
  <c r="E57" i="2" s="1"/>
  <c r="G57" i="2" s="1"/>
  <c r="C58" i="2" s="1"/>
  <c r="F58" i="2"/>
  <c r="R56" i="4" l="1"/>
  <c r="N57" i="4" s="1"/>
  <c r="O56" i="4"/>
  <c r="G56" i="4"/>
  <c r="C57" i="4" s="1"/>
  <c r="D56" i="4"/>
  <c r="R56" i="3"/>
  <c r="N57" i="3" s="1"/>
  <c r="O56" i="3"/>
  <c r="D58" i="2"/>
  <c r="E58" i="2" s="1"/>
  <c r="G58" i="2" s="1"/>
  <c r="C59" i="2" s="1"/>
  <c r="F59" i="2"/>
  <c r="D57" i="4" l="1"/>
  <c r="G57" i="4"/>
  <c r="C58" i="4" s="1"/>
  <c r="O57" i="4"/>
  <c r="R57" i="4"/>
  <c r="N58" i="4" s="1"/>
  <c r="R57" i="3"/>
  <c r="N58" i="3" s="1"/>
  <c r="O57" i="3"/>
  <c r="D59" i="2"/>
  <c r="E59" i="2" s="1"/>
  <c r="G59" i="2" s="1"/>
  <c r="C60" i="2" s="1"/>
  <c r="F60" i="2"/>
  <c r="G58" i="4" l="1"/>
  <c r="C59" i="4" s="1"/>
  <c r="D58" i="4"/>
  <c r="R58" i="4"/>
  <c r="N59" i="4" s="1"/>
  <c r="O58" i="4"/>
  <c r="R58" i="3"/>
  <c r="N59" i="3" s="1"/>
  <c r="O58" i="3"/>
  <c r="D60" i="2"/>
  <c r="E60" i="2" s="1"/>
  <c r="G60" i="2" s="1"/>
  <c r="C61" i="2" s="1"/>
  <c r="F61" i="2"/>
  <c r="O59" i="4" l="1"/>
  <c r="R59" i="4"/>
  <c r="N60" i="4" s="1"/>
  <c r="D59" i="4"/>
  <c r="G59" i="4"/>
  <c r="C60" i="4" s="1"/>
  <c r="R59" i="3"/>
  <c r="N60" i="3" s="1"/>
  <c r="O59" i="3"/>
  <c r="D61" i="2"/>
  <c r="E61" i="2" s="1"/>
  <c r="G61" i="2" s="1"/>
  <c r="C62" i="2" s="1"/>
  <c r="F62" i="2"/>
  <c r="G60" i="4" l="1"/>
  <c r="C61" i="4" s="1"/>
  <c r="D60" i="4"/>
  <c r="R60" i="4"/>
  <c r="N61" i="4" s="1"/>
  <c r="O60" i="4"/>
  <c r="R60" i="3"/>
  <c r="N61" i="3" s="1"/>
  <c r="O60" i="3"/>
  <c r="D62" i="2"/>
  <c r="E62" i="2" s="1"/>
  <c r="G62" i="2" s="1"/>
  <c r="C63" i="2" s="1"/>
  <c r="F63" i="2"/>
  <c r="O61" i="4" l="1"/>
  <c r="R61" i="4"/>
  <c r="N62" i="4" s="1"/>
  <c r="D61" i="4"/>
  <c r="G61" i="4"/>
  <c r="C62" i="4" s="1"/>
  <c r="R61" i="3"/>
  <c r="N62" i="3" s="1"/>
  <c r="O61" i="3"/>
  <c r="D63" i="2"/>
  <c r="E63" i="2" s="1"/>
  <c r="G63" i="2" s="1"/>
  <c r="C64" i="2" s="1"/>
  <c r="F64" i="2"/>
  <c r="G62" i="4" l="1"/>
  <c r="C63" i="4" s="1"/>
  <c r="D62" i="4"/>
  <c r="R62" i="4"/>
  <c r="N63" i="4" s="1"/>
  <c r="O62" i="4"/>
  <c r="R62" i="3"/>
  <c r="N63" i="3" s="1"/>
  <c r="O62" i="3"/>
  <c r="D64" i="2"/>
  <c r="E64" i="2" s="1"/>
  <c r="G64" i="2" s="1"/>
  <c r="C65" i="2" s="1"/>
  <c r="F65" i="2"/>
  <c r="O63" i="4" l="1"/>
  <c r="R63" i="4"/>
  <c r="N64" i="4" s="1"/>
  <c r="D63" i="4"/>
  <c r="G63" i="4"/>
  <c r="C64" i="4" s="1"/>
  <c r="R63" i="3"/>
  <c r="N64" i="3" s="1"/>
  <c r="O63" i="3"/>
  <c r="D65" i="2"/>
  <c r="E65" i="2" s="1"/>
  <c r="G65" i="2" s="1"/>
  <c r="C66" i="2" s="1"/>
  <c r="F66" i="2"/>
  <c r="G64" i="4" l="1"/>
  <c r="C65" i="4" s="1"/>
  <c r="D64" i="4"/>
  <c r="R64" i="4"/>
  <c r="N65" i="4" s="1"/>
  <c r="O64" i="4"/>
  <c r="R64" i="3"/>
  <c r="N65" i="3" s="1"/>
  <c r="O64" i="3"/>
  <c r="D66" i="2"/>
  <c r="E66" i="2" s="1"/>
  <c r="G66" i="2" s="1"/>
  <c r="C67" i="2" s="1"/>
  <c r="F67" i="2"/>
  <c r="R65" i="4" l="1"/>
  <c r="N66" i="4" s="1"/>
  <c r="O65" i="4"/>
  <c r="D65" i="4"/>
  <c r="G65" i="4"/>
  <c r="C66" i="4" s="1"/>
  <c r="R65" i="3"/>
  <c r="N66" i="3" s="1"/>
  <c r="O65" i="3"/>
  <c r="D67" i="2"/>
  <c r="E67" i="2" s="1"/>
  <c r="G67" i="2" s="1"/>
  <c r="C68" i="2" s="1"/>
  <c r="F68" i="2"/>
  <c r="G66" i="4" l="1"/>
  <c r="C67" i="4" s="1"/>
  <c r="D66" i="4"/>
  <c r="O66" i="4"/>
  <c r="R66" i="4"/>
  <c r="N67" i="4" s="1"/>
  <c r="R66" i="3"/>
  <c r="N67" i="3" s="1"/>
  <c r="O66" i="3"/>
  <c r="D68" i="2"/>
  <c r="E68" i="2" s="1"/>
  <c r="G68" i="2" s="1"/>
  <c r="C69" i="2" s="1"/>
  <c r="F69" i="2"/>
  <c r="O67" i="4" l="1"/>
  <c r="R67" i="4"/>
  <c r="N68" i="4" s="1"/>
  <c r="D67" i="4"/>
  <c r="G67" i="4"/>
  <c r="C68" i="4" s="1"/>
  <c r="R67" i="3"/>
  <c r="N68" i="3" s="1"/>
  <c r="O67" i="3"/>
  <c r="D69" i="2"/>
  <c r="E69" i="2" s="1"/>
  <c r="G69" i="2" s="1"/>
  <c r="C70" i="2" s="1"/>
  <c r="F70" i="2"/>
  <c r="O68" i="4" l="1"/>
  <c r="R68" i="4"/>
  <c r="N69" i="4" s="1"/>
  <c r="G68" i="4"/>
  <c r="C69" i="4" s="1"/>
  <c r="D68" i="4"/>
  <c r="R68" i="3"/>
  <c r="N69" i="3" s="1"/>
  <c r="O68" i="3"/>
  <c r="D70" i="2"/>
  <c r="E70" i="2" s="1"/>
  <c r="G70" i="2" s="1"/>
  <c r="C71" i="2" s="1"/>
  <c r="F71" i="2"/>
  <c r="D69" i="4" l="1"/>
  <c r="G69" i="4"/>
  <c r="C70" i="4" s="1"/>
  <c r="O69" i="4"/>
  <c r="R69" i="4"/>
  <c r="N70" i="4" s="1"/>
  <c r="R69" i="3"/>
  <c r="N70" i="3" s="1"/>
  <c r="O69" i="3"/>
  <c r="D71" i="2"/>
  <c r="F72" i="2"/>
  <c r="E71" i="2"/>
  <c r="G71" i="2" s="1"/>
  <c r="C72" i="2" s="1"/>
  <c r="D70" i="4" l="1"/>
  <c r="G70" i="4"/>
  <c r="C71" i="4" s="1"/>
  <c r="O70" i="4"/>
  <c r="R70" i="4"/>
  <c r="N71" i="4" s="1"/>
  <c r="R70" i="3"/>
  <c r="N71" i="3" s="1"/>
  <c r="O70" i="3"/>
  <c r="D72" i="2"/>
  <c r="E72" i="2" s="1"/>
  <c r="G72" i="2" s="1"/>
  <c r="C73" i="2" s="1"/>
  <c r="F73" i="2"/>
  <c r="O71" i="4" l="1"/>
  <c r="R71" i="4"/>
  <c r="N72" i="4" s="1"/>
  <c r="D71" i="4"/>
  <c r="G71" i="4"/>
  <c r="C72" i="4" s="1"/>
  <c r="R71" i="3"/>
  <c r="N72" i="3" s="1"/>
  <c r="O71" i="3"/>
  <c r="D73" i="2"/>
  <c r="E73" i="2" s="1"/>
  <c r="G73" i="2" s="1"/>
  <c r="C74" i="2" s="1"/>
  <c r="F74" i="2"/>
  <c r="D72" i="4" l="1"/>
  <c r="G72" i="4"/>
  <c r="C73" i="4" s="1"/>
  <c r="O72" i="4"/>
  <c r="R72" i="4"/>
  <c r="N73" i="4" s="1"/>
  <c r="R72" i="3"/>
  <c r="N73" i="3" s="1"/>
  <c r="O72" i="3"/>
  <c r="D74" i="2"/>
  <c r="E74" i="2" s="1"/>
  <c r="G74" i="2" s="1"/>
  <c r="C75" i="2" s="1"/>
  <c r="F75" i="2"/>
  <c r="D73" i="4" l="1"/>
  <c r="G73" i="4"/>
  <c r="C74" i="4" s="1"/>
  <c r="R73" i="4"/>
  <c r="N74" i="4" s="1"/>
  <c r="O73" i="4"/>
  <c r="R73" i="3"/>
  <c r="N74" i="3" s="1"/>
  <c r="O73" i="3"/>
  <c r="D75" i="2"/>
  <c r="F76" i="2"/>
  <c r="E75" i="2"/>
  <c r="G75" i="2" s="1"/>
  <c r="C76" i="2" s="1"/>
  <c r="O74" i="4" l="1"/>
  <c r="R74" i="4"/>
  <c r="N75" i="4" s="1"/>
  <c r="D74" i="4"/>
  <c r="G74" i="4"/>
  <c r="C75" i="4" s="1"/>
  <c r="R74" i="3"/>
  <c r="N75" i="3" s="1"/>
  <c r="O74" i="3"/>
  <c r="D76" i="2"/>
  <c r="E76" i="2" s="1"/>
  <c r="G76" i="2" s="1"/>
  <c r="C77" i="2" s="1"/>
  <c r="F77" i="2"/>
  <c r="R75" i="4" l="1"/>
  <c r="N76" i="4" s="1"/>
  <c r="O75" i="4"/>
  <c r="D75" i="4"/>
  <c r="G75" i="4"/>
  <c r="C76" i="4" s="1"/>
  <c r="R75" i="3"/>
  <c r="N76" i="3" s="1"/>
  <c r="O75" i="3"/>
  <c r="D77" i="2"/>
  <c r="E77" i="2" s="1"/>
  <c r="G77" i="2" s="1"/>
  <c r="C78" i="2" s="1"/>
  <c r="F78" i="2"/>
  <c r="D76" i="4" l="1"/>
  <c r="G76" i="4"/>
  <c r="C77" i="4" s="1"/>
  <c r="O76" i="4"/>
  <c r="R76" i="4"/>
  <c r="N77" i="4" s="1"/>
  <c r="R76" i="3"/>
  <c r="N77" i="3" s="1"/>
  <c r="O76" i="3"/>
  <c r="D78" i="2"/>
  <c r="E78" i="2" s="1"/>
  <c r="G78" i="2" s="1"/>
  <c r="C79" i="2" s="1"/>
  <c r="F79" i="2"/>
  <c r="R77" i="4" l="1"/>
  <c r="N78" i="4" s="1"/>
  <c r="O77" i="4"/>
  <c r="D77" i="4"/>
  <c r="G77" i="4"/>
  <c r="C78" i="4" s="1"/>
  <c r="R77" i="3"/>
  <c r="N78" i="3" s="1"/>
  <c r="O77" i="3"/>
  <c r="D79" i="2"/>
  <c r="E79" i="2" s="1"/>
  <c r="G79" i="2" s="1"/>
  <c r="C80" i="2" s="1"/>
  <c r="F80" i="2"/>
  <c r="G78" i="4" l="1"/>
  <c r="C79" i="4" s="1"/>
  <c r="D78" i="4"/>
  <c r="O78" i="4"/>
  <c r="R78" i="4"/>
  <c r="N79" i="4" s="1"/>
  <c r="R78" i="3"/>
  <c r="N79" i="3" s="1"/>
  <c r="O78" i="3"/>
  <c r="D80" i="2"/>
  <c r="E80" i="2" s="1"/>
  <c r="G80" i="2" s="1"/>
  <c r="C81" i="2" s="1"/>
  <c r="F81" i="2"/>
  <c r="R79" i="4" l="1"/>
  <c r="N80" i="4" s="1"/>
  <c r="O79" i="4"/>
  <c r="G79" i="4"/>
  <c r="C80" i="4" s="1"/>
  <c r="D79" i="4"/>
  <c r="R79" i="3"/>
  <c r="N80" i="3" s="1"/>
  <c r="O79" i="3"/>
  <c r="D81" i="2"/>
  <c r="E81" i="2" s="1"/>
  <c r="G81" i="2" s="1"/>
  <c r="C82" i="2" s="1"/>
  <c r="F82" i="2"/>
  <c r="G80" i="4" l="1"/>
  <c r="C81" i="4" s="1"/>
  <c r="D80" i="4"/>
  <c r="R80" i="4"/>
  <c r="N81" i="4" s="1"/>
  <c r="O80" i="4"/>
  <c r="R80" i="3"/>
  <c r="N81" i="3" s="1"/>
  <c r="O80" i="3"/>
  <c r="D82" i="2"/>
  <c r="E82" i="2" s="1"/>
  <c r="G82" i="2" s="1"/>
  <c r="C83" i="2" s="1"/>
  <c r="F83" i="2"/>
  <c r="R81" i="4" l="1"/>
  <c r="N82" i="4" s="1"/>
  <c r="O81" i="4"/>
  <c r="D81" i="4"/>
  <c r="G81" i="4"/>
  <c r="C82" i="4" s="1"/>
  <c r="R81" i="3"/>
  <c r="N82" i="3" s="1"/>
  <c r="O81" i="3"/>
  <c r="D83" i="2"/>
  <c r="E83" i="2" s="1"/>
  <c r="G83" i="2" s="1"/>
  <c r="C84" i="2" s="1"/>
  <c r="F84" i="2"/>
  <c r="G82" i="4" l="1"/>
  <c r="C83" i="4" s="1"/>
  <c r="D82" i="4"/>
  <c r="O82" i="4"/>
  <c r="R82" i="4"/>
  <c r="N83" i="4" s="1"/>
  <c r="R82" i="3"/>
  <c r="N83" i="3" s="1"/>
  <c r="O82" i="3"/>
  <c r="D84" i="2"/>
  <c r="E84" i="2" s="1"/>
  <c r="G84" i="2" s="1"/>
  <c r="C85" i="2" s="1"/>
  <c r="F85" i="2"/>
  <c r="R83" i="4" l="1"/>
  <c r="N84" i="4" s="1"/>
  <c r="O83" i="4"/>
  <c r="G83" i="4"/>
  <c r="C84" i="4" s="1"/>
  <c r="D83" i="4"/>
  <c r="R83" i="3"/>
  <c r="N84" i="3" s="1"/>
  <c r="O83" i="3"/>
  <c r="D85" i="2"/>
  <c r="E85" i="2" s="1"/>
  <c r="G85" i="2" s="1"/>
  <c r="C86" i="2" s="1"/>
  <c r="F86" i="2"/>
  <c r="G84" i="4" l="1"/>
  <c r="C85" i="4" s="1"/>
  <c r="D84" i="4"/>
  <c r="R84" i="4"/>
  <c r="N85" i="4" s="1"/>
  <c r="O84" i="4"/>
  <c r="R84" i="3"/>
  <c r="N85" i="3" s="1"/>
  <c r="O84" i="3"/>
  <c r="D86" i="2"/>
  <c r="E86" i="2" s="1"/>
  <c r="G86" i="2" s="1"/>
  <c r="C87" i="2" s="1"/>
  <c r="F87" i="2"/>
  <c r="R85" i="4" l="1"/>
  <c r="N86" i="4" s="1"/>
  <c r="O85" i="4"/>
  <c r="D85" i="4"/>
  <c r="G85" i="4"/>
  <c r="C86" i="4" s="1"/>
  <c r="R85" i="3"/>
  <c r="N86" i="3" s="1"/>
  <c r="O85" i="3"/>
  <c r="D87" i="2"/>
  <c r="F88" i="2"/>
  <c r="E87" i="2"/>
  <c r="G87" i="2" s="1"/>
  <c r="C88" i="2" s="1"/>
  <c r="G86" i="4" l="1"/>
  <c r="C87" i="4" s="1"/>
  <c r="D86" i="4"/>
  <c r="O86" i="4"/>
  <c r="R86" i="4"/>
  <c r="N87" i="4" s="1"/>
  <c r="R86" i="3"/>
  <c r="N87" i="3" s="1"/>
  <c r="O86" i="3"/>
  <c r="D88" i="2"/>
  <c r="E88" i="2" s="1"/>
  <c r="G88" i="2" s="1"/>
  <c r="C89" i="2" s="1"/>
  <c r="F89" i="2"/>
  <c r="R87" i="4" l="1"/>
  <c r="N88" i="4" s="1"/>
  <c r="O87" i="4"/>
  <c r="G87" i="4"/>
  <c r="C88" i="4" s="1"/>
  <c r="D87" i="4"/>
  <c r="R87" i="3"/>
  <c r="N88" i="3" s="1"/>
  <c r="O87" i="3"/>
  <c r="D89" i="2"/>
  <c r="F90" i="2"/>
  <c r="E89" i="2"/>
  <c r="G89" i="2" s="1"/>
  <c r="C90" i="2" s="1"/>
  <c r="G88" i="4" l="1"/>
  <c r="C89" i="4" s="1"/>
  <c r="D88" i="4"/>
  <c r="R88" i="4"/>
  <c r="N89" i="4" s="1"/>
  <c r="O88" i="4"/>
  <c r="R88" i="3"/>
  <c r="N89" i="3" s="1"/>
  <c r="O88" i="3"/>
  <c r="D90" i="2"/>
  <c r="E90" i="2" s="1"/>
  <c r="G90" i="2" s="1"/>
  <c r="C91" i="2" s="1"/>
  <c r="F91" i="2"/>
  <c r="O89" i="4" l="1"/>
  <c r="R89" i="4"/>
  <c r="N90" i="4" s="1"/>
  <c r="G89" i="4"/>
  <c r="C90" i="4" s="1"/>
  <c r="D89" i="4"/>
  <c r="R89" i="3"/>
  <c r="N90" i="3" s="1"/>
  <c r="O89" i="3"/>
  <c r="D91" i="2"/>
  <c r="E91" i="2" s="1"/>
  <c r="G91" i="2" s="1"/>
  <c r="C92" i="2" s="1"/>
  <c r="F92" i="2"/>
  <c r="G90" i="4" l="1"/>
  <c r="C91" i="4" s="1"/>
  <c r="D90" i="4"/>
  <c r="R90" i="4"/>
  <c r="N91" i="4" s="1"/>
  <c r="O90" i="4"/>
  <c r="R90" i="3"/>
  <c r="N91" i="3" s="1"/>
  <c r="O90" i="3"/>
  <c r="D92" i="2"/>
  <c r="E92" i="2" s="1"/>
  <c r="G92" i="2" s="1"/>
  <c r="C93" i="2" s="1"/>
  <c r="F93" i="2"/>
  <c r="R91" i="4" l="1"/>
  <c r="N92" i="4" s="1"/>
  <c r="O91" i="4"/>
  <c r="D91" i="4"/>
  <c r="G91" i="4"/>
  <c r="C92" i="4" s="1"/>
  <c r="R91" i="3"/>
  <c r="N92" i="3" s="1"/>
  <c r="O91" i="3"/>
  <c r="D93" i="2"/>
  <c r="E93" i="2" s="1"/>
  <c r="G93" i="2" s="1"/>
  <c r="C94" i="2" s="1"/>
  <c r="F94" i="2"/>
  <c r="G92" i="4" l="1"/>
  <c r="C93" i="4" s="1"/>
  <c r="D92" i="4"/>
  <c r="R92" i="4"/>
  <c r="N93" i="4" s="1"/>
  <c r="O92" i="4"/>
  <c r="R92" i="3"/>
  <c r="N93" i="3" s="1"/>
  <c r="O92" i="3"/>
  <c r="D94" i="2"/>
  <c r="E94" i="2" s="1"/>
  <c r="G94" i="2" s="1"/>
  <c r="C95" i="2" s="1"/>
  <c r="F95" i="2"/>
  <c r="R93" i="4" l="1"/>
  <c r="N94" i="4" s="1"/>
  <c r="O93" i="4"/>
  <c r="D93" i="4"/>
  <c r="G93" i="4"/>
  <c r="C94" i="4" s="1"/>
  <c r="R93" i="3"/>
  <c r="N94" i="3" s="1"/>
  <c r="O93" i="3"/>
  <c r="D95" i="2"/>
  <c r="E95" i="2" s="1"/>
  <c r="G95" i="2" s="1"/>
  <c r="C96" i="2" s="1"/>
  <c r="F96" i="2"/>
  <c r="G94" i="4" l="1"/>
  <c r="C95" i="4" s="1"/>
  <c r="D94" i="4"/>
  <c r="O94" i="4"/>
  <c r="R94" i="4"/>
  <c r="N95" i="4" s="1"/>
  <c r="R94" i="3"/>
  <c r="N95" i="3" s="1"/>
  <c r="O94" i="3"/>
  <c r="D96" i="2"/>
  <c r="E96" i="2" s="1"/>
  <c r="G96" i="2" s="1"/>
  <c r="C97" i="2" s="1"/>
  <c r="F97" i="2"/>
  <c r="R95" i="4" l="1"/>
  <c r="N96" i="4" s="1"/>
  <c r="O95" i="4"/>
  <c r="G95" i="4"/>
  <c r="C96" i="4" s="1"/>
  <c r="D95" i="4"/>
  <c r="R95" i="3"/>
  <c r="N96" i="3" s="1"/>
  <c r="O95" i="3"/>
  <c r="D97" i="2"/>
  <c r="E97" i="2" s="1"/>
  <c r="G97" i="2" s="1"/>
  <c r="C98" i="2" s="1"/>
  <c r="F98" i="2"/>
  <c r="G96" i="4" l="1"/>
  <c r="C97" i="4" s="1"/>
  <c r="D96" i="4"/>
  <c r="R96" i="4"/>
  <c r="N97" i="4" s="1"/>
  <c r="O96" i="4"/>
  <c r="R96" i="3"/>
  <c r="N97" i="3" s="1"/>
  <c r="O96" i="3"/>
  <c r="D98" i="2"/>
  <c r="E98" i="2" s="1"/>
  <c r="G98" i="2" s="1"/>
  <c r="C99" i="2" s="1"/>
  <c r="F99" i="2"/>
  <c r="R97" i="4" l="1"/>
  <c r="N98" i="4" s="1"/>
  <c r="O97" i="4"/>
  <c r="D97" i="4"/>
  <c r="G97" i="4"/>
  <c r="C98" i="4" s="1"/>
  <c r="R97" i="3"/>
  <c r="N98" i="3" s="1"/>
  <c r="O97" i="3"/>
  <c r="D99" i="2"/>
  <c r="E99" i="2" s="1"/>
  <c r="G99" i="2" s="1"/>
  <c r="C100" i="2" s="1"/>
  <c r="F100" i="2"/>
  <c r="G98" i="4" l="1"/>
  <c r="C99" i="4" s="1"/>
  <c r="D98" i="4"/>
  <c r="O98" i="4"/>
  <c r="R98" i="4"/>
  <c r="N99" i="4" s="1"/>
  <c r="R98" i="3"/>
  <c r="N99" i="3" s="1"/>
  <c r="O98" i="3"/>
  <c r="D100" i="2"/>
  <c r="E100" i="2" s="1"/>
  <c r="G100" i="2" s="1"/>
  <c r="C101" i="2" s="1"/>
  <c r="F101" i="2"/>
  <c r="R99" i="4" l="1"/>
  <c r="N100" i="4" s="1"/>
  <c r="O99" i="4"/>
  <c r="G99" i="4"/>
  <c r="C100" i="4" s="1"/>
  <c r="D99" i="4"/>
  <c r="R99" i="3"/>
  <c r="N100" i="3" s="1"/>
  <c r="O99" i="3"/>
  <c r="D101" i="2"/>
  <c r="E101" i="2" s="1"/>
  <c r="G101" i="2" s="1"/>
  <c r="C102" i="2" s="1"/>
  <c r="F102" i="2"/>
  <c r="G100" i="4" l="1"/>
  <c r="C101" i="4" s="1"/>
  <c r="D100" i="4"/>
  <c r="R100" i="4"/>
  <c r="N101" i="4" s="1"/>
  <c r="O100" i="4"/>
  <c r="R100" i="3"/>
  <c r="N101" i="3" s="1"/>
  <c r="O100" i="3"/>
  <c r="D102" i="2"/>
  <c r="E102" i="2" s="1"/>
  <c r="G102" i="2" s="1"/>
  <c r="C103" i="2" s="1"/>
  <c r="F103" i="2"/>
  <c r="R101" i="4" l="1"/>
  <c r="N102" i="4" s="1"/>
  <c r="O101" i="4"/>
  <c r="D101" i="4"/>
  <c r="G101" i="4"/>
  <c r="C102" i="4" s="1"/>
  <c r="R101" i="3"/>
  <c r="N102" i="3" s="1"/>
  <c r="O101" i="3"/>
  <c r="D103" i="2"/>
  <c r="E103" i="2" s="1"/>
  <c r="G103" i="2" s="1"/>
  <c r="C104" i="2" s="1"/>
  <c r="F104" i="2"/>
  <c r="G102" i="4" l="1"/>
  <c r="C103" i="4" s="1"/>
  <c r="D102" i="4"/>
  <c r="O102" i="4"/>
  <c r="R102" i="4"/>
  <c r="N103" i="4" s="1"/>
  <c r="R102" i="3"/>
  <c r="N103" i="3" s="1"/>
  <c r="O102" i="3"/>
  <c r="D104" i="2"/>
  <c r="E104" i="2" s="1"/>
  <c r="G104" i="2" s="1"/>
  <c r="C105" i="2" s="1"/>
  <c r="F105" i="2"/>
  <c r="R103" i="4" l="1"/>
  <c r="N104" i="4" s="1"/>
  <c r="O103" i="4"/>
  <c r="G103" i="4"/>
  <c r="C104" i="4" s="1"/>
  <c r="D103" i="4"/>
  <c r="R103" i="3"/>
  <c r="N104" i="3" s="1"/>
  <c r="O103" i="3"/>
  <c r="D105" i="2"/>
  <c r="E105" i="2" s="1"/>
  <c r="G105" i="2" s="1"/>
  <c r="C106" i="2" s="1"/>
  <c r="F106" i="2"/>
  <c r="G104" i="4" l="1"/>
  <c r="C105" i="4" s="1"/>
  <c r="D104" i="4"/>
  <c r="R104" i="4"/>
  <c r="N105" i="4" s="1"/>
  <c r="O104" i="4"/>
  <c r="R104" i="3"/>
  <c r="N105" i="3" s="1"/>
  <c r="O104" i="3"/>
  <c r="D106" i="2"/>
  <c r="E106" i="2" s="1"/>
  <c r="G106" i="2" s="1"/>
  <c r="C107" i="2" s="1"/>
  <c r="F107" i="2"/>
  <c r="O105" i="4" l="1"/>
  <c r="R105" i="4"/>
  <c r="N106" i="4" s="1"/>
  <c r="G105" i="4"/>
  <c r="C106" i="4" s="1"/>
  <c r="D105" i="4"/>
  <c r="R105" i="3"/>
  <c r="N106" i="3" s="1"/>
  <c r="O105" i="3"/>
  <c r="D107" i="2"/>
  <c r="E107" i="2" s="1"/>
  <c r="G107" i="2" s="1"/>
  <c r="C108" i="2" s="1"/>
  <c r="F108" i="2"/>
  <c r="G106" i="4" l="1"/>
  <c r="C107" i="4" s="1"/>
  <c r="D106" i="4"/>
  <c r="R106" i="4"/>
  <c r="N107" i="4" s="1"/>
  <c r="O106" i="4"/>
  <c r="R106" i="3"/>
  <c r="N107" i="3" s="1"/>
  <c r="O106" i="3"/>
  <c r="D108" i="2"/>
  <c r="E108" i="2" s="1"/>
  <c r="G108" i="2" s="1"/>
  <c r="C109" i="2" s="1"/>
  <c r="F109" i="2"/>
  <c r="R107" i="4" l="1"/>
  <c r="N108" i="4" s="1"/>
  <c r="O107" i="4"/>
  <c r="D107" i="4"/>
  <c r="G107" i="4"/>
  <c r="C108" i="4" s="1"/>
  <c r="R107" i="3"/>
  <c r="N108" i="3" s="1"/>
  <c r="O107" i="3"/>
  <c r="D109" i="2"/>
  <c r="E109" i="2" s="1"/>
  <c r="G109" i="2" s="1"/>
  <c r="C110" i="2" s="1"/>
  <c r="F110" i="2"/>
  <c r="G108" i="4" l="1"/>
  <c r="C109" i="4" s="1"/>
  <c r="D108" i="4"/>
  <c r="R108" i="4"/>
  <c r="N109" i="4" s="1"/>
  <c r="O108" i="4"/>
  <c r="R108" i="3"/>
  <c r="N109" i="3" s="1"/>
  <c r="O108" i="3"/>
  <c r="D110" i="2"/>
  <c r="E110" i="2" s="1"/>
  <c r="G110" i="2" s="1"/>
  <c r="C111" i="2" s="1"/>
  <c r="F111" i="2"/>
  <c r="R109" i="4" l="1"/>
  <c r="N110" i="4" s="1"/>
  <c r="O109" i="4"/>
  <c r="D109" i="4"/>
  <c r="G109" i="4"/>
  <c r="C110" i="4" s="1"/>
  <c r="R109" i="3"/>
  <c r="N110" i="3" s="1"/>
  <c r="O109" i="3"/>
  <c r="D111" i="2"/>
  <c r="E111" i="2" s="1"/>
  <c r="G111" i="2" s="1"/>
  <c r="C112" i="2" s="1"/>
  <c r="F112" i="2"/>
  <c r="G110" i="4" l="1"/>
  <c r="C111" i="4" s="1"/>
  <c r="D110" i="4"/>
  <c r="O110" i="4"/>
  <c r="R110" i="4"/>
  <c r="N111" i="4" s="1"/>
  <c r="R110" i="3"/>
  <c r="N111" i="3" s="1"/>
  <c r="O110" i="3"/>
  <c r="D112" i="2"/>
  <c r="E112" i="2" s="1"/>
  <c r="G112" i="2" s="1"/>
  <c r="C113" i="2" s="1"/>
  <c r="F113" i="2"/>
  <c r="O111" i="4" l="1"/>
  <c r="R111" i="4"/>
  <c r="N112" i="4" s="1"/>
  <c r="G111" i="4"/>
  <c r="C112" i="4" s="1"/>
  <c r="D111" i="4"/>
  <c r="R111" i="3"/>
  <c r="N112" i="3" s="1"/>
  <c r="O111" i="3"/>
  <c r="D113" i="2"/>
  <c r="E113" i="2" s="1"/>
  <c r="G113" i="2" s="1"/>
  <c r="C114" i="2" s="1"/>
  <c r="F114" i="2"/>
  <c r="G112" i="4" l="1"/>
  <c r="C113" i="4" s="1"/>
  <c r="D112" i="4"/>
  <c r="R112" i="4"/>
  <c r="N113" i="4" s="1"/>
  <c r="O112" i="4"/>
  <c r="R112" i="3"/>
  <c r="N113" i="3" s="1"/>
  <c r="O112" i="3"/>
  <c r="D114" i="2"/>
  <c r="E114" i="2" s="1"/>
  <c r="G114" i="2" s="1"/>
  <c r="C115" i="2" s="1"/>
  <c r="F115" i="2"/>
  <c r="R113" i="4" l="1"/>
  <c r="N114" i="4" s="1"/>
  <c r="O113" i="4"/>
  <c r="D113" i="4"/>
  <c r="G113" i="4"/>
  <c r="C114" i="4" s="1"/>
  <c r="R113" i="3"/>
  <c r="N114" i="3" s="1"/>
  <c r="O113" i="3"/>
  <c r="D115" i="2"/>
  <c r="E115" i="2" s="1"/>
  <c r="G115" i="2" s="1"/>
  <c r="C116" i="2" s="1"/>
  <c r="F116" i="2"/>
  <c r="G114" i="4" l="1"/>
  <c r="C115" i="4" s="1"/>
  <c r="D114" i="4"/>
  <c r="O114" i="4"/>
  <c r="R114" i="4"/>
  <c r="N115" i="4" s="1"/>
  <c r="R114" i="3"/>
  <c r="N115" i="3" s="1"/>
  <c r="O114" i="3"/>
  <c r="D116" i="2"/>
  <c r="E116" i="2" s="1"/>
  <c r="G116" i="2" s="1"/>
  <c r="C117" i="2" s="1"/>
  <c r="F117" i="2"/>
  <c r="R115" i="4" l="1"/>
  <c r="N116" i="4" s="1"/>
  <c r="O115" i="4"/>
  <c r="G115" i="4"/>
  <c r="C116" i="4" s="1"/>
  <c r="D115" i="4"/>
  <c r="R115" i="3"/>
  <c r="N116" i="3" s="1"/>
  <c r="O115" i="3"/>
  <c r="D117" i="2"/>
  <c r="E117" i="2" s="1"/>
  <c r="G117" i="2" s="1"/>
  <c r="C118" i="2" s="1"/>
  <c r="F118" i="2"/>
  <c r="G116" i="4" l="1"/>
  <c r="C117" i="4" s="1"/>
  <c r="D116" i="4"/>
  <c r="R116" i="4"/>
  <c r="N117" i="4" s="1"/>
  <c r="O116" i="4"/>
  <c r="R116" i="3"/>
  <c r="N117" i="3" s="1"/>
  <c r="O116" i="3"/>
  <c r="D118" i="2"/>
  <c r="E118" i="2" s="1"/>
  <c r="G118" i="2" s="1"/>
  <c r="C119" i="2" s="1"/>
  <c r="F119" i="2"/>
  <c r="R117" i="4" l="1"/>
  <c r="N118" i="4" s="1"/>
  <c r="O117" i="4"/>
  <c r="D117" i="4"/>
  <c r="G117" i="4"/>
  <c r="C118" i="4" s="1"/>
  <c r="R117" i="3"/>
  <c r="N118" i="3" s="1"/>
  <c r="O117" i="3"/>
  <c r="D119" i="2"/>
  <c r="E119" i="2" s="1"/>
  <c r="G119" i="2" s="1"/>
  <c r="C120" i="2" s="1"/>
  <c r="F120" i="2"/>
  <c r="G118" i="4" l="1"/>
  <c r="C119" i="4" s="1"/>
  <c r="D118" i="4"/>
  <c r="O118" i="4"/>
  <c r="R118" i="4"/>
  <c r="N119" i="4" s="1"/>
  <c r="R118" i="3"/>
  <c r="N119" i="3" s="1"/>
  <c r="O118" i="3"/>
  <c r="D120" i="2"/>
  <c r="E120" i="2" s="1"/>
  <c r="G120" i="2" s="1"/>
  <c r="C121" i="2" s="1"/>
  <c r="F121" i="2"/>
  <c r="R119" i="4" l="1"/>
  <c r="N120" i="4" s="1"/>
  <c r="O119" i="4"/>
  <c r="G119" i="4"/>
  <c r="C120" i="4" s="1"/>
  <c r="D119" i="4"/>
  <c r="R119" i="3"/>
  <c r="N120" i="3" s="1"/>
  <c r="O119" i="3"/>
  <c r="D121" i="2"/>
  <c r="E121" i="2" s="1"/>
  <c r="G121" i="2" s="1"/>
  <c r="C122" i="2" s="1"/>
  <c r="F122" i="2"/>
  <c r="G120" i="4" l="1"/>
  <c r="C121" i="4" s="1"/>
  <c r="D120" i="4"/>
  <c r="R120" i="4"/>
  <c r="N121" i="4" s="1"/>
  <c r="O120" i="4"/>
  <c r="R120" i="3"/>
  <c r="N121" i="3" s="1"/>
  <c r="O120" i="3"/>
  <c r="D122" i="2"/>
  <c r="E122" i="2" s="1"/>
  <c r="G122" i="2" s="1"/>
  <c r="C123" i="2" s="1"/>
  <c r="F123" i="2"/>
  <c r="O121" i="4" l="1"/>
  <c r="R121" i="4"/>
  <c r="N122" i="4" s="1"/>
  <c r="D121" i="4"/>
  <c r="G121" i="4"/>
  <c r="C122" i="4" s="1"/>
  <c r="R121" i="3"/>
  <c r="N122" i="3" s="1"/>
  <c r="O121" i="3"/>
  <c r="D123" i="2"/>
  <c r="E123" i="2" s="1"/>
  <c r="G123" i="2" s="1"/>
  <c r="C124" i="2" s="1"/>
  <c r="F124" i="2"/>
  <c r="G122" i="4" l="1"/>
  <c r="C123" i="4" s="1"/>
  <c r="D122" i="4"/>
  <c r="R122" i="4"/>
  <c r="N123" i="4" s="1"/>
  <c r="O122" i="4"/>
  <c r="R122" i="3"/>
  <c r="N123" i="3" s="1"/>
  <c r="O122" i="3"/>
  <c r="D124" i="2"/>
  <c r="E124" i="2" s="1"/>
  <c r="G124" i="2" s="1"/>
  <c r="C125" i="2" s="1"/>
  <c r="F125" i="2"/>
  <c r="R123" i="4" l="1"/>
  <c r="N124" i="4" s="1"/>
  <c r="O123" i="4"/>
  <c r="G123" i="4"/>
  <c r="C124" i="4" s="1"/>
  <c r="D123" i="4"/>
  <c r="R123" i="3"/>
  <c r="N124" i="3" s="1"/>
  <c r="O123" i="3"/>
  <c r="D125" i="2"/>
  <c r="E125" i="2" s="1"/>
  <c r="G125" i="2" s="1"/>
  <c r="C126" i="2" s="1"/>
  <c r="F126" i="2"/>
  <c r="G124" i="4" l="1"/>
  <c r="C125" i="4" s="1"/>
  <c r="D124" i="4"/>
  <c r="O124" i="4"/>
  <c r="R124" i="4"/>
  <c r="N125" i="4" s="1"/>
  <c r="R124" i="3"/>
  <c r="N125" i="3" s="1"/>
  <c r="O124" i="3"/>
  <c r="D126" i="2"/>
  <c r="E126" i="2" s="1"/>
  <c r="G126" i="2" s="1"/>
  <c r="C127" i="2" s="1"/>
  <c r="F127" i="2"/>
  <c r="R125" i="4" l="1"/>
  <c r="N126" i="4" s="1"/>
  <c r="O125" i="4"/>
  <c r="D125" i="4"/>
  <c r="G125" i="4"/>
  <c r="C126" i="4" s="1"/>
  <c r="R125" i="3"/>
  <c r="N126" i="3" s="1"/>
  <c r="O125" i="3"/>
  <c r="D127" i="2"/>
  <c r="E127" i="2" s="1"/>
  <c r="G127" i="2" s="1"/>
  <c r="C128" i="2" s="1"/>
  <c r="F128" i="2"/>
  <c r="G126" i="4" l="1"/>
  <c r="C127" i="4" s="1"/>
  <c r="D126" i="4"/>
  <c r="O126" i="4"/>
  <c r="R126" i="4"/>
  <c r="N127" i="4" s="1"/>
  <c r="R126" i="3"/>
  <c r="N127" i="3" s="1"/>
  <c r="O126" i="3"/>
  <c r="D128" i="2"/>
  <c r="E128" i="2" s="1"/>
  <c r="G128" i="2" s="1"/>
  <c r="C129" i="2" s="1"/>
  <c r="F129" i="2"/>
  <c r="R127" i="4" l="1"/>
  <c r="N128" i="4" s="1"/>
  <c r="O127" i="4"/>
  <c r="G127" i="4"/>
  <c r="C128" i="4" s="1"/>
  <c r="D127" i="4"/>
  <c r="R127" i="3"/>
  <c r="N128" i="3" s="1"/>
  <c r="O127" i="3"/>
  <c r="D129" i="2"/>
  <c r="E129" i="2" s="1"/>
  <c r="G129" i="2" s="1"/>
  <c r="C130" i="2" s="1"/>
  <c r="F130" i="2"/>
  <c r="G128" i="4" l="1"/>
  <c r="C129" i="4" s="1"/>
  <c r="D128" i="4"/>
  <c r="R128" i="4"/>
  <c r="N129" i="4" s="1"/>
  <c r="O128" i="4"/>
  <c r="R128" i="3"/>
  <c r="N129" i="3" s="1"/>
  <c r="O128" i="3"/>
  <c r="D130" i="2"/>
  <c r="E130" i="2" s="1"/>
  <c r="G130" i="2" s="1"/>
  <c r="C131" i="2" s="1"/>
  <c r="F131" i="2"/>
  <c r="R129" i="4" l="1"/>
  <c r="N130" i="4" s="1"/>
  <c r="O129" i="4"/>
  <c r="D129" i="4"/>
  <c r="G129" i="4"/>
  <c r="C130" i="4" s="1"/>
  <c r="R129" i="3"/>
  <c r="N130" i="3" s="1"/>
  <c r="O129" i="3"/>
  <c r="D131" i="2"/>
  <c r="E131" i="2" s="1"/>
  <c r="G131" i="2" s="1"/>
  <c r="C132" i="2" s="1"/>
  <c r="F132" i="2"/>
  <c r="G130" i="4" l="1"/>
  <c r="C131" i="4" s="1"/>
  <c r="D130" i="4"/>
  <c r="O130" i="4"/>
  <c r="R130" i="4"/>
  <c r="N131" i="4" s="1"/>
  <c r="R130" i="3"/>
  <c r="N131" i="3" s="1"/>
  <c r="O130" i="3"/>
  <c r="D132" i="2"/>
  <c r="E132" i="2" s="1"/>
  <c r="G132" i="2" s="1"/>
  <c r="C133" i="2" s="1"/>
  <c r="F133" i="2"/>
  <c r="R131" i="4" l="1"/>
  <c r="N132" i="4" s="1"/>
  <c r="O131" i="4"/>
  <c r="G131" i="4"/>
  <c r="C132" i="4" s="1"/>
  <c r="D131" i="4"/>
  <c r="R131" i="3"/>
  <c r="N132" i="3" s="1"/>
  <c r="O131" i="3"/>
  <c r="D133" i="2"/>
  <c r="E133" i="2" s="1"/>
  <c r="G133" i="2" s="1"/>
  <c r="C134" i="2" s="1"/>
  <c r="F134" i="2"/>
  <c r="G132" i="4" l="1"/>
  <c r="C133" i="4" s="1"/>
  <c r="D132" i="4"/>
  <c r="R132" i="4"/>
  <c r="N133" i="4" s="1"/>
  <c r="O132" i="4"/>
  <c r="R132" i="3"/>
  <c r="N133" i="3" s="1"/>
  <c r="O132" i="3"/>
  <c r="D134" i="2"/>
  <c r="E134" i="2" s="1"/>
  <c r="G134" i="2" s="1"/>
  <c r="C135" i="2" s="1"/>
  <c r="F135" i="2"/>
  <c r="P133" i="4" l="1"/>
  <c r="R133" i="4" s="1"/>
  <c r="O133" i="4"/>
  <c r="Q133" i="4" s="1"/>
  <c r="E133" i="4"/>
  <c r="G133" i="4" s="1"/>
  <c r="D133" i="4"/>
  <c r="F133" i="4" s="1"/>
  <c r="P133" i="3"/>
  <c r="R133" i="3" s="1"/>
  <c r="O133" i="3"/>
  <c r="Q133" i="3" s="1"/>
  <c r="D135" i="2"/>
  <c r="E135" i="2" s="1"/>
  <c r="G135" i="2" s="1"/>
  <c r="C136" i="2" s="1"/>
  <c r="E136" i="2" l="1"/>
  <c r="G136" i="2" s="1"/>
  <c r="D136" i="2"/>
  <c r="F136" i="2" s="1"/>
  <c r="C14" i="3" l="1"/>
  <c r="E55" i="3"/>
  <c r="E129" i="3"/>
  <c r="E117" i="3"/>
  <c r="E105" i="3"/>
  <c r="E93" i="3"/>
  <c r="E81" i="3"/>
  <c r="E69" i="3"/>
  <c r="E51" i="3"/>
  <c r="E24" i="3"/>
  <c r="E36" i="3"/>
  <c r="E48" i="3"/>
  <c r="E128" i="3"/>
  <c r="E116" i="3"/>
  <c r="E104" i="3"/>
  <c r="E92" i="3"/>
  <c r="E80" i="3"/>
  <c r="E68" i="3"/>
  <c r="E50" i="3"/>
  <c r="E25" i="3"/>
  <c r="E37" i="3"/>
  <c r="E49" i="3"/>
  <c r="E127" i="3"/>
  <c r="E115" i="3"/>
  <c r="E103" i="3"/>
  <c r="E91" i="3"/>
  <c r="E79" i="3"/>
  <c r="E67" i="3"/>
  <c r="E14" i="3"/>
  <c r="E26" i="3"/>
  <c r="E38" i="3"/>
  <c r="E126" i="3"/>
  <c r="E114" i="3"/>
  <c r="E102" i="3"/>
  <c r="E90" i="3"/>
  <c r="E78" i="3"/>
  <c r="E66" i="3"/>
  <c r="E15" i="3"/>
  <c r="E27" i="3"/>
  <c r="E39" i="3"/>
  <c r="F14" i="3"/>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F125" i="3" s="1"/>
  <c r="F126" i="3" s="1"/>
  <c r="F127" i="3" s="1"/>
  <c r="F128" i="3" s="1"/>
  <c r="F129" i="3" s="1"/>
  <c r="F130" i="3" s="1"/>
  <c r="F131" i="3" s="1"/>
  <c r="F132" i="3" s="1"/>
  <c r="E125" i="3"/>
  <c r="E113" i="3"/>
  <c r="E101" i="3"/>
  <c r="E89" i="3"/>
  <c r="E77" i="3"/>
  <c r="E65" i="3"/>
  <c r="E16" i="3"/>
  <c r="E28" i="3"/>
  <c r="E40" i="3"/>
  <c r="E60" i="3"/>
  <c r="E124" i="3"/>
  <c r="E112" i="3"/>
  <c r="E100" i="3"/>
  <c r="E88" i="3"/>
  <c r="E76" i="3"/>
  <c r="E64" i="3"/>
  <c r="E17" i="3"/>
  <c r="E29" i="3"/>
  <c r="E41" i="3"/>
  <c r="E59" i="3"/>
  <c r="E123" i="3"/>
  <c r="E111" i="3"/>
  <c r="E99" i="3"/>
  <c r="E87" i="3"/>
  <c r="E75" i="3"/>
  <c r="E63" i="3"/>
  <c r="E18" i="3"/>
  <c r="E30" i="3"/>
  <c r="E42" i="3"/>
  <c r="E58" i="3"/>
  <c r="E122" i="3"/>
  <c r="E110" i="3"/>
  <c r="E98" i="3"/>
  <c r="E86" i="3"/>
  <c r="E74" i="3"/>
  <c r="E62" i="3"/>
  <c r="E19" i="3"/>
  <c r="E31" i="3"/>
  <c r="E43" i="3"/>
  <c r="E57" i="3"/>
  <c r="E121" i="3"/>
  <c r="E109" i="3"/>
  <c r="E97" i="3"/>
  <c r="E85" i="3"/>
  <c r="E73" i="3"/>
  <c r="E61" i="3"/>
  <c r="E20" i="3"/>
  <c r="E32" i="3"/>
  <c r="E44" i="3"/>
  <c r="E56" i="3"/>
  <c r="E132" i="3"/>
  <c r="E120" i="3"/>
  <c r="E108" i="3"/>
  <c r="E96" i="3"/>
  <c r="E84" i="3"/>
  <c r="E72" i="3"/>
  <c r="E54" i="3"/>
  <c r="E21" i="3"/>
  <c r="E33" i="3"/>
  <c r="E45" i="3"/>
  <c r="E131" i="3"/>
  <c r="E119" i="3"/>
  <c r="E107" i="3"/>
  <c r="E95" i="3"/>
  <c r="E83" i="3"/>
  <c r="E71" i="3"/>
  <c r="E53" i="3"/>
  <c r="E22" i="3"/>
  <c r="E34" i="3"/>
  <c r="E46" i="3"/>
  <c r="E130" i="3"/>
  <c r="E118" i="3"/>
  <c r="E106" i="3"/>
  <c r="E94" i="3"/>
  <c r="E82" i="3"/>
  <c r="E70" i="3"/>
  <c r="E52" i="3"/>
  <c r="E23" i="3"/>
  <c r="E35" i="3"/>
  <c r="E47" i="3"/>
  <c r="D14" i="3" l="1"/>
  <c r="G14" i="3"/>
  <c r="C15" i="3" s="1"/>
  <c r="D15" i="3" l="1"/>
  <c r="G15" i="3"/>
  <c r="C16" i="3" s="1"/>
  <c r="E14" i="1"/>
  <c r="E21" i="1" s="1"/>
  <c r="E35" i="1" s="1"/>
  <c r="E36" i="1" s="1"/>
  <c r="E37" i="1" s="1"/>
  <c r="F21" i="1"/>
  <c r="F35" i="1" s="1"/>
  <c r="D16" i="3" l="1"/>
  <c r="G16" i="3"/>
  <c r="C17" i="3" s="1"/>
  <c r="F38" i="1"/>
  <c r="F36" i="1"/>
  <c r="F37" i="1" l="1"/>
  <c r="F39" i="1" s="1"/>
  <c r="D17" i="3"/>
  <c r="G17" i="3"/>
  <c r="C18" i="3" s="1"/>
  <c r="D18" i="3" l="1"/>
  <c r="G18" i="3"/>
  <c r="C19" i="3" s="1"/>
  <c r="D19" i="3" l="1"/>
  <c r="G19" i="3"/>
  <c r="C20" i="3" s="1"/>
  <c r="D20" i="3" l="1"/>
  <c r="G20" i="3"/>
  <c r="C21" i="3" s="1"/>
  <c r="D21" i="3" l="1"/>
  <c r="G21" i="3"/>
  <c r="C22" i="3" s="1"/>
  <c r="D22" i="3" l="1"/>
  <c r="G22" i="3"/>
  <c r="C23" i="3" s="1"/>
  <c r="D23" i="3" l="1"/>
  <c r="G23" i="3"/>
  <c r="C24" i="3" s="1"/>
  <c r="D24" i="3" l="1"/>
  <c r="G24" i="3"/>
  <c r="C25" i="3" s="1"/>
  <c r="D25" i="3" l="1"/>
  <c r="G25" i="3"/>
  <c r="C26" i="3" s="1"/>
  <c r="D26" i="3" l="1"/>
  <c r="G26" i="3"/>
  <c r="C27" i="3" s="1"/>
  <c r="D27" i="3" l="1"/>
  <c r="G27" i="3"/>
  <c r="C28" i="3" s="1"/>
  <c r="D28" i="3" l="1"/>
  <c r="G28" i="3"/>
  <c r="C29" i="3" s="1"/>
  <c r="D29" i="3" l="1"/>
  <c r="G29" i="3"/>
  <c r="C30" i="3" s="1"/>
  <c r="D30" i="3" l="1"/>
  <c r="G30" i="3"/>
  <c r="C31" i="3" s="1"/>
  <c r="D31" i="3" l="1"/>
  <c r="G31" i="3"/>
  <c r="C32" i="3" s="1"/>
  <c r="D32" i="3" l="1"/>
  <c r="G32" i="3"/>
  <c r="C33" i="3" s="1"/>
  <c r="D33" i="3" l="1"/>
  <c r="G33" i="3"/>
  <c r="C34" i="3" s="1"/>
  <c r="D34" i="3" l="1"/>
  <c r="G34" i="3"/>
  <c r="C35" i="3" s="1"/>
  <c r="D35" i="3" l="1"/>
  <c r="G35" i="3"/>
  <c r="C36" i="3" s="1"/>
  <c r="D36" i="3" l="1"/>
  <c r="G36" i="3"/>
  <c r="C37" i="3" s="1"/>
  <c r="D37" i="3" l="1"/>
  <c r="G37" i="3"/>
  <c r="C38" i="3" s="1"/>
  <c r="D38" i="3" l="1"/>
  <c r="G38" i="3"/>
  <c r="C39" i="3" s="1"/>
  <c r="D39" i="3" l="1"/>
  <c r="G39" i="3"/>
  <c r="C40" i="3" s="1"/>
  <c r="D40" i="3" l="1"/>
  <c r="G40" i="3"/>
  <c r="C41" i="3" s="1"/>
  <c r="D41" i="3" l="1"/>
  <c r="G41" i="3"/>
  <c r="C42" i="3" s="1"/>
  <c r="D42" i="3" l="1"/>
  <c r="G42" i="3"/>
  <c r="C43" i="3" s="1"/>
  <c r="D43" i="3" l="1"/>
  <c r="G43" i="3"/>
  <c r="C44" i="3" s="1"/>
  <c r="D44" i="3" l="1"/>
  <c r="G44" i="3"/>
  <c r="C45" i="3" s="1"/>
  <c r="D45" i="3" l="1"/>
  <c r="G45" i="3"/>
  <c r="C46" i="3" s="1"/>
  <c r="D46" i="3" l="1"/>
  <c r="G46" i="3"/>
  <c r="C47" i="3" s="1"/>
  <c r="D47" i="3" l="1"/>
  <c r="G47" i="3"/>
  <c r="C48" i="3" s="1"/>
  <c r="D48" i="3" l="1"/>
  <c r="G48" i="3"/>
  <c r="C49" i="3" s="1"/>
  <c r="D49" i="3" l="1"/>
  <c r="G49" i="3"/>
  <c r="C50" i="3" s="1"/>
  <c r="D50" i="3" l="1"/>
  <c r="G50" i="3"/>
  <c r="C51" i="3" s="1"/>
  <c r="G51" i="3" l="1"/>
  <c r="C52" i="3" s="1"/>
  <c r="D51" i="3"/>
  <c r="G52" i="3" l="1"/>
  <c r="C53" i="3" s="1"/>
  <c r="D52" i="3"/>
  <c r="G53" i="3" l="1"/>
  <c r="C54" i="3" s="1"/>
  <c r="D53" i="3"/>
  <c r="G54" i="3" l="1"/>
  <c r="C55" i="3" s="1"/>
  <c r="D54" i="3"/>
  <c r="G55" i="3" l="1"/>
  <c r="C56" i="3" s="1"/>
  <c r="D55" i="3"/>
  <c r="G56" i="3" l="1"/>
  <c r="C57" i="3" s="1"/>
  <c r="D56" i="3"/>
  <c r="G57" i="3" l="1"/>
  <c r="C58" i="3" s="1"/>
  <c r="D57" i="3"/>
  <c r="G58" i="3" l="1"/>
  <c r="C59" i="3" s="1"/>
  <c r="D58" i="3"/>
  <c r="G59" i="3" l="1"/>
  <c r="C60" i="3" s="1"/>
  <c r="D59" i="3"/>
  <c r="D60" i="3" l="1"/>
  <c r="G60" i="3"/>
  <c r="C61" i="3" s="1"/>
  <c r="D61" i="3" l="1"/>
  <c r="G61" i="3"/>
  <c r="C62" i="3" s="1"/>
  <c r="G62" i="3" l="1"/>
  <c r="C63" i="3" s="1"/>
  <c r="D62" i="3"/>
  <c r="G63" i="3" l="1"/>
  <c r="C64" i="3" s="1"/>
  <c r="D63" i="3"/>
  <c r="G64" i="3" l="1"/>
  <c r="C65" i="3" s="1"/>
  <c r="D64" i="3"/>
  <c r="G65" i="3" l="1"/>
  <c r="C66" i="3" s="1"/>
  <c r="D65" i="3"/>
  <c r="G66" i="3" l="1"/>
  <c r="C67" i="3" s="1"/>
  <c r="D66" i="3"/>
  <c r="G67" i="3" l="1"/>
  <c r="C68" i="3" s="1"/>
  <c r="D67" i="3"/>
  <c r="G68" i="3" l="1"/>
  <c r="C69" i="3" s="1"/>
  <c r="D68" i="3"/>
  <c r="G69" i="3" l="1"/>
  <c r="C70" i="3" s="1"/>
  <c r="D69" i="3"/>
  <c r="G70" i="3" l="1"/>
  <c r="C71" i="3" s="1"/>
  <c r="D70" i="3"/>
  <c r="G71" i="3" l="1"/>
  <c r="C72" i="3" s="1"/>
  <c r="D71" i="3"/>
  <c r="G72" i="3" l="1"/>
  <c r="C73" i="3" s="1"/>
  <c r="D72" i="3"/>
  <c r="G73" i="3" l="1"/>
  <c r="C74" i="3" s="1"/>
  <c r="D73" i="3"/>
  <c r="G74" i="3" l="1"/>
  <c r="C75" i="3" s="1"/>
  <c r="D74" i="3"/>
  <c r="G75" i="3" l="1"/>
  <c r="C76" i="3" s="1"/>
  <c r="D75" i="3"/>
  <c r="G76" i="3" l="1"/>
  <c r="C77" i="3" s="1"/>
  <c r="D76" i="3"/>
  <c r="G77" i="3" l="1"/>
  <c r="C78" i="3" s="1"/>
  <c r="D77" i="3"/>
  <c r="G78" i="3" l="1"/>
  <c r="C79" i="3" s="1"/>
  <c r="D78" i="3"/>
  <c r="G79" i="3" l="1"/>
  <c r="C80" i="3" s="1"/>
  <c r="D79" i="3"/>
  <c r="G80" i="3" l="1"/>
  <c r="C81" i="3" s="1"/>
  <c r="D80" i="3"/>
  <c r="G81" i="3" l="1"/>
  <c r="C82" i="3" s="1"/>
  <c r="D81" i="3"/>
  <c r="G82" i="3" l="1"/>
  <c r="C83" i="3" s="1"/>
  <c r="D82" i="3"/>
  <c r="G83" i="3" l="1"/>
  <c r="C84" i="3" s="1"/>
  <c r="D83" i="3"/>
  <c r="G84" i="3" l="1"/>
  <c r="C85" i="3" s="1"/>
  <c r="D84" i="3"/>
  <c r="G85" i="3" l="1"/>
  <c r="C86" i="3" s="1"/>
  <c r="D85" i="3"/>
  <c r="G86" i="3" l="1"/>
  <c r="C87" i="3" s="1"/>
  <c r="D86" i="3"/>
  <c r="G87" i="3" l="1"/>
  <c r="C88" i="3" s="1"/>
  <c r="D87" i="3"/>
  <c r="G88" i="3" l="1"/>
  <c r="C89" i="3" s="1"/>
  <c r="D88" i="3"/>
  <c r="G89" i="3" l="1"/>
  <c r="C90" i="3" s="1"/>
  <c r="D89" i="3"/>
  <c r="G90" i="3" l="1"/>
  <c r="C91" i="3" s="1"/>
  <c r="D90" i="3"/>
  <c r="G91" i="3" l="1"/>
  <c r="C92" i="3" s="1"/>
  <c r="D91" i="3"/>
  <c r="G92" i="3" l="1"/>
  <c r="C93" i="3" s="1"/>
  <c r="D92" i="3"/>
  <c r="G93" i="3" l="1"/>
  <c r="C94" i="3" s="1"/>
  <c r="D93" i="3"/>
  <c r="G94" i="3" l="1"/>
  <c r="C95" i="3" s="1"/>
  <c r="D94" i="3"/>
  <c r="G95" i="3" l="1"/>
  <c r="C96" i="3" s="1"/>
  <c r="D95" i="3"/>
  <c r="G96" i="3" l="1"/>
  <c r="C97" i="3" s="1"/>
  <c r="D96" i="3"/>
  <c r="G97" i="3" l="1"/>
  <c r="C98" i="3" s="1"/>
  <c r="D97" i="3"/>
  <c r="G98" i="3" l="1"/>
  <c r="C99" i="3" s="1"/>
  <c r="D98" i="3"/>
  <c r="G99" i="3" l="1"/>
  <c r="C100" i="3" s="1"/>
  <c r="D99" i="3"/>
  <c r="G100" i="3" l="1"/>
  <c r="C101" i="3" s="1"/>
  <c r="D100" i="3"/>
  <c r="G101" i="3" l="1"/>
  <c r="C102" i="3" s="1"/>
  <c r="D101" i="3"/>
  <c r="G102" i="3" l="1"/>
  <c r="C103" i="3" s="1"/>
  <c r="D102" i="3"/>
  <c r="G103" i="3" l="1"/>
  <c r="C104" i="3" s="1"/>
  <c r="D103" i="3"/>
  <c r="G104" i="3" l="1"/>
  <c r="C105" i="3" s="1"/>
  <c r="D104" i="3"/>
  <c r="G105" i="3" l="1"/>
  <c r="C106" i="3" s="1"/>
  <c r="D105" i="3"/>
  <c r="G106" i="3" l="1"/>
  <c r="C107" i="3" s="1"/>
  <c r="D106" i="3"/>
  <c r="G107" i="3" l="1"/>
  <c r="C108" i="3" s="1"/>
  <c r="D107" i="3"/>
  <c r="G108" i="3" l="1"/>
  <c r="C109" i="3" s="1"/>
  <c r="D108" i="3"/>
  <c r="G109" i="3" l="1"/>
  <c r="C110" i="3" s="1"/>
  <c r="D109" i="3"/>
  <c r="G110" i="3" l="1"/>
  <c r="C111" i="3" s="1"/>
  <c r="D110" i="3"/>
  <c r="G111" i="3" l="1"/>
  <c r="C112" i="3" s="1"/>
  <c r="D111" i="3"/>
  <c r="G112" i="3" l="1"/>
  <c r="C113" i="3" s="1"/>
  <c r="D112" i="3"/>
  <c r="G113" i="3" l="1"/>
  <c r="C114" i="3" s="1"/>
  <c r="D113" i="3"/>
  <c r="G114" i="3" l="1"/>
  <c r="C115" i="3" s="1"/>
  <c r="D114" i="3"/>
  <c r="G115" i="3" l="1"/>
  <c r="C116" i="3" s="1"/>
  <c r="D115" i="3"/>
  <c r="G116" i="3" l="1"/>
  <c r="C117" i="3" s="1"/>
  <c r="D116" i="3"/>
  <c r="G117" i="3" l="1"/>
  <c r="C118" i="3" s="1"/>
  <c r="D117" i="3"/>
  <c r="G118" i="3" l="1"/>
  <c r="C119" i="3" s="1"/>
  <c r="D118" i="3"/>
  <c r="G119" i="3" l="1"/>
  <c r="C120" i="3" s="1"/>
  <c r="D119" i="3"/>
  <c r="G120" i="3" l="1"/>
  <c r="C121" i="3" s="1"/>
  <c r="D120" i="3"/>
  <c r="G121" i="3" l="1"/>
  <c r="C122" i="3" s="1"/>
  <c r="D121" i="3"/>
  <c r="G122" i="3" l="1"/>
  <c r="C123" i="3" s="1"/>
  <c r="D122" i="3"/>
  <c r="G123" i="3" l="1"/>
  <c r="C124" i="3" s="1"/>
  <c r="D123" i="3"/>
  <c r="G124" i="3" l="1"/>
  <c r="C125" i="3" s="1"/>
  <c r="D124" i="3"/>
  <c r="G125" i="3" l="1"/>
  <c r="C126" i="3" s="1"/>
  <c r="D125" i="3"/>
  <c r="G126" i="3" l="1"/>
  <c r="C127" i="3" s="1"/>
  <c r="D126" i="3"/>
  <c r="G127" i="3" l="1"/>
  <c r="C128" i="3" s="1"/>
  <c r="D127" i="3"/>
  <c r="G128" i="3" l="1"/>
  <c r="C129" i="3" s="1"/>
  <c r="D128" i="3"/>
  <c r="G129" i="3" l="1"/>
  <c r="C130" i="3" s="1"/>
  <c r="D129" i="3"/>
  <c r="G130" i="3" l="1"/>
  <c r="C131" i="3" s="1"/>
  <c r="D130" i="3"/>
  <c r="G131" i="3" l="1"/>
  <c r="C132" i="3" s="1"/>
  <c r="D131" i="3"/>
  <c r="G132" i="3" l="1"/>
  <c r="C133" i="3" s="1"/>
  <c r="D132" i="3"/>
  <c r="E133" i="3" l="1"/>
  <c r="G133" i="3" s="1"/>
  <c r="D133" i="3"/>
  <c r="F133" i="3" s="1"/>
  <c r="G21" i="1" l="1"/>
  <c r="H21" i="1"/>
  <c r="H33" i="1"/>
  <c r="G33" i="1"/>
  <c r="G35" i="1" l="1"/>
  <c r="G36" i="1" s="1"/>
  <c r="G37" i="1" s="1"/>
  <c r="H35" i="1"/>
  <c r="H38" i="1" s="1"/>
  <c r="H36" i="1" l="1"/>
  <c r="H37" i="1" s="1"/>
  <c r="H39" i="1" s="1"/>
</calcChain>
</file>

<file path=xl/sharedStrings.xml><?xml version="1.0" encoding="utf-8"?>
<sst xmlns="http://schemas.openxmlformats.org/spreadsheetml/2006/main" count="160" uniqueCount="79">
  <si>
    <t>Lisa 3 üürilepingule nr KPJ-4/2020-307</t>
  </si>
  <si>
    <t>Üür ja kõrvalteenuste tasu 01.12.2022 - 31.12.2024</t>
  </si>
  <si>
    <t>Üürnik</t>
  </si>
  <si>
    <t>Sotsiaalkindlustusamet</t>
  </si>
  <si>
    <t>Üüripinna aadress</t>
  </si>
  <si>
    <t>Akadeemia tn 2, Pärnu</t>
  </si>
  <si>
    <t>Üüripind (hooned)</t>
  </si>
  <si>
    <r>
      <t>m</t>
    </r>
    <r>
      <rPr>
        <b/>
        <vertAlign val="superscript"/>
        <sz val="11"/>
        <color indexed="8"/>
        <rFont val="Times New Roman"/>
        <family val="1"/>
      </rPr>
      <t>2</t>
    </r>
  </si>
  <si>
    <t>Territoorium</t>
  </si>
  <si>
    <t>01.12.2022 - 31.12.2023</t>
  </si>
  <si>
    <t>01.01.2024 - 31.12.2024</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</si>
  <si>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</si>
  <si>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</si>
  <si>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</si>
  <si>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</si>
  <si>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</si>
  <si>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</si>
  <si>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</si>
  <si>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</si>
  <si>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Tasutakse kuni 30.11.2032</t>
  </si>
  <si>
    <t>Kapitalikomponent (tavasisustus lisa 6.1 alusel)</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</si>
  <si>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</si>
  <si>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</si>
  <si>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</si>
  <si>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</si>
  <si>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</si>
  <si>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</si>
  <si>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</si>
  <si>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</si>
  <si>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</si>
  <si>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</si>
  <si>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</si>
  <si>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</si>
  <si>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</si>
  <si>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</si>
  <si>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</si>
  <si>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</si>
  <si>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</si>
  <si>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parkimine)</t>
  </si>
  <si>
    <t>Tugiteenused (750 - kohvimasina rent ja hooldus)</t>
  </si>
  <si>
    <t>Tugiteenused (710, 740 - valveteenus, hoone sildid, esmaabikomplektid)</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</si>
  <si>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</si>
  <si>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</si>
  <si>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</si>
  <si>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</si>
  <si>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</si>
  <si>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</si>
  <si>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</si>
  <si>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</si>
  <si>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</si>
  <si>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</si>
  <si>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</si>
  <si>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</si>
  <si>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</si>
  <si>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</si>
  <si>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</si>
  <si>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</si>
  <si>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</si>
  <si>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</si>
  <si>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</si>
  <si>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</si>
  <si>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</si>
  <si>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</si>
  <si>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</si>
  <si>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</si>
  <si>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</si>
  <si>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</si>
  <si>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2022 I pa</t>
  </si>
  <si>
    <t>Kuupäev</t>
  </si>
  <si>
    <t>Jrk nr</t>
  </si>
  <si>
    <t>Algjääk</t>
  </si>
  <si>
    <t>Intress</t>
  </si>
  <si>
    <t>Põhiosa</t>
  </si>
  <si>
    <t>Kap.komponent</t>
  </si>
  <si>
    <t>Lõppjääk</t>
  </si>
  <si>
    <t>Üürnikuspetsiifilise investeeringu annuiteetmaksegraafik</t>
  </si>
  <si>
    <t>Üürniku spetsiifiline algväärtus</t>
  </si>
  <si>
    <t>Üürniku spetsiifiline lõppväärtus</t>
  </si>
  <si>
    <t>Lisa 2 üürilepingu nr KPJ-4/2020-307 muudatusele nr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</si>
</sst>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 numFmtId="171" formatCode="#,###"/>
  </numFmts>
  <fonts count="42"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0"/>
      <color indexed="8"/>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i/>
      <sz val="9"/>
      <color rgb="FF000000"/>
      <name val="Calibri"/>
      <family val="2"/>
    </font>
    <font>
      <sz val="11"/>
      <color theme="0" tint="-0.34998626667073579"/>
      <name val="Calibri"/>
      <family val="2"/>
    </font>
    <font>
      <b/>
      <sz val="11"/>
      <color theme="0" tint="-0.3499862666707357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sz val="11"/>
      <color rgb="FF1F497D"/>
      <name val="Calibri"/>
      <family val="2"/>
    </font>
    <font>
      <b/>
      <i/>
      <sz val="11"/>
      <color rgb="FF000000"/>
      <name val="Calibri"/>
      <family val="2"/>
    </font>
    <font>
      <b/>
      <i/>
      <sz val="11"/>
      <color theme="0" tint="-0.34998626667073579"/>
      <name val="Calibri"/>
      <family val="2"/>
    </font>
    <font>
      <i/>
      <sz val="9"/>
      <color theme="0" tint="-0.34998626667073579"/>
      <name val="Calibri"/>
      <family val="2"/>
    </font>
    <font>
      <b/>
      <sz val="11"/>
      <color theme="1"/>
      <name val="Times New Roman"/>
      <family val="1"/>
      <charset val="186"/>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19" fillId="0" borderId="0"/>
    <xf numFmtId="0" fontId="1" fillId="0" borderId="0"/>
    <xf numFmtId="0" fontId="1" fillId="0" borderId="0"/>
  </cellStyleXfs>
  <cellXfs count="211">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4" fillId="0" borderId="0" xfId="0" applyFont="1"/>
    <xf numFmtId="9" fontId="3" fillId="0" borderId="0" xfId="1" applyFont="1"/>
    <xf numFmtId="1" fontId="3" fillId="0" borderId="0" xfId="0" applyNumberFormat="1" applyFont="1"/>
    <xf numFmtId="0" fontId="7" fillId="0" borderId="1" xfId="0" applyFont="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3" fontId="7" fillId="0" borderId="1" xfId="0" applyNumberFormat="1" applyFont="1" applyBorder="1" applyAlignment="1">
      <alignment horizontal="right"/>
    </xf>
    <xf numFmtId="165" fontId="6" fillId="0" borderId="0" xfId="0" applyNumberFormat="1" applyFont="1"/>
    <xf numFmtId="0" fontId="11" fillId="0" borderId="0" xfId="0" applyFont="1" applyAlignment="1">
      <alignment horizontal="right"/>
    </xf>
    <xf numFmtId="0" fontId="11" fillId="0" borderId="0" xfId="0" applyFont="1"/>
    <xf numFmtId="0" fontId="6" fillId="2" borderId="2" xfId="0" applyFont="1" applyFill="1" applyBorder="1" applyAlignment="1">
      <alignment horizontal="left"/>
    </xf>
    <xf numFmtId="0" fontId="6" fillId="2" borderId="3" xfId="0" applyFont="1" applyFill="1" applyBorder="1"/>
    <xf numFmtId="0" fontId="6" fillId="2" borderId="4" xfId="0" applyFont="1" applyFill="1" applyBorder="1" applyAlignment="1">
      <alignment horizontal="center"/>
    </xf>
    <xf numFmtId="0" fontId="6" fillId="2" borderId="5" xfId="0" applyFont="1" applyFill="1" applyBorder="1" applyAlignment="1">
      <alignment horizontal="center"/>
    </xf>
    <xf numFmtId="0" fontId="6" fillId="2" borderId="6" xfId="0" applyFont="1" applyFill="1" applyBorder="1" applyAlignment="1">
      <alignment horizontal="center" wrapText="1"/>
    </xf>
    <xf numFmtId="0" fontId="6" fillId="2" borderId="7" xfId="0" applyFont="1" applyFill="1" applyBorder="1" applyAlignment="1">
      <alignment horizontal="center"/>
    </xf>
    <xf numFmtId="0" fontId="3" fillId="0" borderId="8" xfId="0" applyFont="1" applyBorder="1" applyAlignment="1">
      <alignment horizontal="center"/>
    </xf>
    <xf numFmtId="0" fontId="3" fillId="3" borderId="9" xfId="0" applyFont="1" applyFill="1" applyBorder="1"/>
    <xf numFmtId="0" fontId="3" fillId="3"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0" fontId="3" fillId="0" borderId="14" xfId="0" applyFont="1" applyBorder="1" applyAlignment="1">
      <alignment vertical="center" wrapText="1"/>
    </xf>
    <xf numFmtId="3" fontId="3" fillId="0" borderId="0" xfId="0" applyNumberFormat="1" applyFont="1"/>
    <xf numFmtId="2" fontId="3" fillId="0" borderId="0" xfId="0" applyNumberFormat="1" applyFont="1"/>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1" xfId="0" applyFont="1" applyBorder="1" applyAlignment="1">
      <alignment horizontal="center"/>
    </xf>
    <xf numFmtId="0" fontId="3" fillId="0" borderId="1" xfId="0" applyFont="1" applyBorder="1"/>
    <xf numFmtId="0" fontId="3" fillId="0" borderId="9" xfId="0" applyFont="1" applyBorder="1"/>
    <xf numFmtId="4" fontId="3" fillId="0" borderId="11" xfId="0" applyNumberFormat="1" applyFont="1" applyBorder="1" applyAlignment="1">
      <alignment wrapText="1"/>
    </xf>
    <xf numFmtId="0" fontId="3" fillId="3" borderId="17" xfId="0" applyFont="1" applyFill="1" applyBorder="1" applyAlignment="1">
      <alignment vertical="center" wrapText="1"/>
    </xf>
    <xf numFmtId="0" fontId="3" fillId="0" borderId="18" xfId="0" applyFont="1" applyBorder="1"/>
    <xf numFmtId="0" fontId="3" fillId="0" borderId="19" xfId="0" applyFont="1" applyBorder="1"/>
    <xf numFmtId="4" fontId="3" fillId="3" borderId="12" xfId="0" applyNumberFormat="1" applyFont="1" applyFill="1" applyBorder="1" applyAlignment="1">
      <alignment wrapText="1"/>
    </xf>
    <xf numFmtId="0" fontId="3" fillId="3" borderId="16" xfId="0" applyFont="1" applyFill="1" applyBorder="1" applyAlignment="1">
      <alignment vertical="center" wrapText="1"/>
    </xf>
    <xf numFmtId="0" fontId="6" fillId="2" borderId="8" xfId="0" applyFont="1" applyFill="1" applyBorder="1" applyAlignment="1">
      <alignment horizontal="center"/>
    </xf>
    <xf numFmtId="0" fontId="6" fillId="2" borderId="10" xfId="0" applyFont="1" applyFill="1" applyBorder="1"/>
    <xf numFmtId="4" fontId="7" fillId="2" borderId="8"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1" xfId="0" applyFont="1" applyFill="1" applyBorder="1"/>
    <xf numFmtId="0" fontId="6" fillId="3" borderId="23" xfId="0" applyFont="1" applyFill="1" applyBorder="1" applyAlignment="1">
      <alignment horizontal="center"/>
    </xf>
    <xf numFmtId="0" fontId="6" fillId="3" borderId="0" xfId="0" applyFont="1" applyFill="1"/>
    <xf numFmtId="4" fontId="11" fillId="3" borderId="23"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4" xfId="0" applyFont="1" applyFill="1" applyBorder="1"/>
    <xf numFmtId="0" fontId="6" fillId="2" borderId="8" xfId="0" applyFont="1" applyFill="1" applyBorder="1" applyAlignment="1">
      <alignment horizontal="left"/>
    </xf>
    <xf numFmtId="4" fontId="6" fillId="2" borderId="11" xfId="0" applyNumberFormat="1" applyFont="1" applyFill="1" applyBorder="1" applyAlignment="1">
      <alignment horizontal="center"/>
    </xf>
    <xf numFmtId="0" fontId="6" fillId="2" borderId="16" xfId="0" applyFont="1" applyFill="1" applyBorder="1" applyAlignment="1">
      <alignment horizontal="center"/>
    </xf>
    <xf numFmtId="0" fontId="6" fillId="2" borderId="25" xfId="0" applyFont="1" applyFill="1" applyBorder="1" applyAlignment="1">
      <alignment horizontal="center" wrapText="1"/>
    </xf>
    <xf numFmtId="0" fontId="6" fillId="2" borderId="21" xfId="0" applyFont="1" applyFill="1" applyBorder="1" applyAlignment="1">
      <alignment horizontal="center"/>
    </xf>
    <xf numFmtId="4" fontId="13" fillId="3" borderId="11" xfId="0" applyNumberFormat="1" applyFont="1" applyFill="1" applyBorder="1" applyAlignment="1">
      <alignment vertical="center" wrapText="1"/>
    </xf>
    <xf numFmtId="4" fontId="13" fillId="3" borderId="12" xfId="0" applyNumberFormat="1" applyFont="1" applyFill="1" applyBorder="1" applyAlignment="1">
      <alignment vertical="center" wrapText="1"/>
    </xf>
    <xf numFmtId="4" fontId="3" fillId="0" borderId="11" xfId="0" applyNumberFormat="1" applyFont="1" applyBorder="1" applyAlignment="1">
      <alignment vertical="center" wrapText="1"/>
    </xf>
    <xf numFmtId="4" fontId="13" fillId="3" borderId="8" xfId="0" applyNumberFormat="1" applyFont="1" applyFill="1" applyBorder="1" applyAlignment="1">
      <alignment vertical="center" wrapText="1"/>
    </xf>
    <xf numFmtId="0" fontId="6" fillId="4" borderId="26" xfId="0" applyFont="1" applyFill="1" applyBorder="1" applyAlignment="1">
      <alignment horizontal="left"/>
    </xf>
    <xf numFmtId="0" fontId="6" fillId="4" borderId="27" xfId="0" applyFont="1" applyFill="1" applyBorder="1"/>
    <xf numFmtId="4" fontId="15" fillId="4" borderId="28" xfId="0" applyNumberFormat="1" applyFont="1" applyFill="1" applyBorder="1" applyAlignment="1">
      <alignment horizontal="right"/>
    </xf>
    <xf numFmtId="4" fontId="15" fillId="4" borderId="29" xfId="0" applyNumberFormat="1" applyFont="1" applyFill="1" applyBorder="1" applyAlignment="1">
      <alignment horizontal="right"/>
    </xf>
    <xf numFmtId="4" fontId="6" fillId="4" borderId="30" xfId="0" applyNumberFormat="1" applyFont="1" applyFill="1" applyBorder="1" applyAlignment="1">
      <alignment horizontal="right"/>
    </xf>
    <xf numFmtId="0" fontId="3" fillId="4" borderId="31"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28" xfId="0" applyNumberFormat="1" applyFont="1" applyBorder="1"/>
    <xf numFmtId="4" fontId="7" fillId="0" borderId="29"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7" fillId="0" borderId="0" xfId="0" applyFont="1"/>
    <xf numFmtId="0" fontId="18" fillId="0" borderId="0" xfId="0" applyFont="1"/>
    <xf numFmtId="0" fontId="19" fillId="3" borderId="0" xfId="2" applyFill="1"/>
    <xf numFmtId="0" fontId="20" fillId="5" borderId="0" xfId="2" applyFont="1" applyFill="1" applyAlignment="1">
      <alignment horizontal="right"/>
    </xf>
    <xf numFmtId="0" fontId="0" fillId="3" borderId="0" xfId="0" applyFill="1"/>
    <xf numFmtId="0" fontId="21" fillId="5" borderId="0" xfId="2" applyFont="1" applyFill="1"/>
    <xf numFmtId="0" fontId="21" fillId="5" borderId="0" xfId="2" applyFont="1" applyFill="1" applyAlignment="1">
      <alignment horizontal="right"/>
    </xf>
    <xf numFmtId="0" fontId="21" fillId="3" borderId="0" xfId="2" applyFont="1" applyFill="1"/>
    <xf numFmtId="0" fontId="22" fillId="3" borderId="0" xfId="0" applyFont="1" applyFill="1"/>
    <xf numFmtId="0" fontId="22" fillId="6" borderId="0" xfId="0" applyFont="1" applyFill="1" applyProtection="1">
      <protection hidden="1"/>
    </xf>
    <xf numFmtId="0" fontId="22" fillId="6" borderId="0" xfId="0" applyFont="1" applyFill="1"/>
    <xf numFmtId="0" fontId="23" fillId="5" borderId="0" xfId="2" applyFont="1" applyFill="1"/>
    <xf numFmtId="4" fontId="23" fillId="5" borderId="0" xfId="2" applyNumberFormat="1" applyFont="1" applyFill="1"/>
    <xf numFmtId="0" fontId="22" fillId="6" borderId="0" xfId="0" applyFont="1" applyFill="1" applyProtection="1">
      <protection locked="0" hidden="1"/>
    </xf>
    <xf numFmtId="164" fontId="22" fillId="6" borderId="0" xfId="0" applyNumberFormat="1" applyFont="1" applyFill="1" applyProtection="1">
      <protection hidden="1"/>
    </xf>
    <xf numFmtId="167" fontId="22" fillId="6" borderId="0" xfId="1" applyNumberFormat="1" applyFont="1" applyFill="1"/>
    <xf numFmtId="4" fontId="22" fillId="3" borderId="0" xfId="0" applyNumberFormat="1" applyFont="1" applyFill="1"/>
    <xf numFmtId="2" fontId="22" fillId="3" borderId="0" xfId="0" applyNumberFormat="1" applyFont="1" applyFill="1"/>
    <xf numFmtId="4" fontId="21" fillId="5" borderId="0" xfId="2" applyNumberFormat="1" applyFont="1" applyFill="1"/>
    <xf numFmtId="168" fontId="22" fillId="3" borderId="0" xfId="0" applyNumberFormat="1" applyFont="1" applyFill="1"/>
    <xf numFmtId="0" fontId="21" fillId="7" borderId="32" xfId="2" applyFont="1" applyFill="1" applyBorder="1"/>
    <xf numFmtId="0" fontId="21" fillId="5" borderId="33" xfId="2" applyFont="1" applyFill="1" applyBorder="1"/>
    <xf numFmtId="0" fontId="22" fillId="3" borderId="33" xfId="0" applyFont="1" applyFill="1" applyBorder="1"/>
    <xf numFmtId="169" fontId="21" fillId="7" borderId="33" xfId="2" applyNumberFormat="1" applyFont="1" applyFill="1" applyBorder="1"/>
    <xf numFmtId="0" fontId="21" fillId="7" borderId="34" xfId="2" applyFont="1" applyFill="1" applyBorder="1"/>
    <xf numFmtId="0" fontId="24" fillId="3" borderId="0" xfId="0" applyFont="1" applyFill="1" applyProtection="1">
      <protection hidden="1"/>
    </xf>
    <xf numFmtId="0" fontId="21" fillId="7" borderId="35" xfId="2" applyFont="1" applyFill="1" applyBorder="1"/>
    <xf numFmtId="0" fontId="21" fillId="7" borderId="0" xfId="2" applyFont="1" applyFill="1"/>
    <xf numFmtId="0" fontId="21" fillId="7" borderId="36" xfId="2" applyFont="1" applyFill="1" applyBorder="1"/>
    <xf numFmtId="164" fontId="22" fillId="3" borderId="0" xfId="0" applyNumberFormat="1" applyFont="1" applyFill="1" applyProtection="1">
      <protection hidden="1"/>
    </xf>
    <xf numFmtId="169" fontId="22" fillId="3" borderId="0" xfId="0" applyNumberFormat="1" applyFont="1" applyFill="1"/>
    <xf numFmtId="3" fontId="21" fillId="7" borderId="0" xfId="2" applyNumberFormat="1" applyFont="1" applyFill="1"/>
    <xf numFmtId="0" fontId="24" fillId="6" borderId="0" xfId="0" applyFont="1" applyFill="1" applyProtection="1">
      <protection hidden="1"/>
    </xf>
    <xf numFmtId="164" fontId="24" fillId="6" borderId="0" xfId="0" applyNumberFormat="1" applyFont="1" applyFill="1" applyProtection="1">
      <protection hidden="1"/>
    </xf>
    <xf numFmtId="10" fontId="21" fillId="7" borderId="0" xfId="1" applyNumberFormat="1" applyFont="1" applyFill="1" applyBorder="1"/>
    <xf numFmtId="164" fontId="24" fillId="3" borderId="0" xfId="0" applyNumberFormat="1" applyFont="1" applyFill="1" applyProtection="1">
      <protection hidden="1"/>
    </xf>
    <xf numFmtId="4" fontId="21" fillId="7" borderId="0" xfId="2" applyNumberFormat="1" applyFont="1" applyFill="1"/>
    <xf numFmtId="0" fontId="22" fillId="3" borderId="0" xfId="0" applyFont="1" applyFill="1" applyProtection="1">
      <protection locked="0" hidden="1"/>
    </xf>
    <xf numFmtId="164" fontId="2" fillId="3" borderId="0" xfId="0" applyNumberFormat="1" applyFont="1" applyFill="1" applyProtection="1">
      <protection hidden="1"/>
    </xf>
    <xf numFmtId="0" fontId="21" fillId="7" borderId="19" xfId="2" applyFont="1" applyFill="1" applyBorder="1"/>
    <xf numFmtId="0" fontId="21" fillId="5" borderId="37" xfId="2" applyFont="1" applyFill="1" applyBorder="1"/>
    <xf numFmtId="0" fontId="22" fillId="3" borderId="37" xfId="0" applyFont="1" applyFill="1" applyBorder="1"/>
    <xf numFmtId="167" fontId="21" fillId="7" borderId="37" xfId="2" applyNumberFormat="1" applyFont="1" applyFill="1" applyBorder="1"/>
    <xf numFmtId="0" fontId="21" fillId="7" borderId="25" xfId="2" applyFont="1" applyFill="1" applyBorder="1"/>
    <xf numFmtId="170" fontId="21" fillId="7" borderId="0" xfId="2" applyNumberFormat="1" applyFont="1" applyFill="1"/>
    <xf numFmtId="0" fontId="25" fillId="5" borderId="38" xfId="2" applyFont="1" applyFill="1" applyBorder="1" applyAlignment="1">
      <alignment horizontal="right"/>
    </xf>
    <xf numFmtId="169" fontId="26" fillId="5" borderId="0" xfId="2" applyNumberFormat="1" applyFont="1" applyFill="1"/>
    <xf numFmtId="168" fontId="21" fillId="5" borderId="0" xfId="2" applyNumberFormat="1" applyFont="1" applyFill="1"/>
    <xf numFmtId="169" fontId="27" fillId="5" borderId="0" xfId="2" applyNumberFormat="1" applyFont="1" applyFill="1"/>
    <xf numFmtId="0" fontId="19" fillId="5" borderId="0" xfId="2" applyFill="1"/>
    <xf numFmtId="4" fontId="19" fillId="5" borderId="0" xfId="2" applyNumberFormat="1" applyFill="1"/>
    <xf numFmtId="168" fontId="19" fillId="5" borderId="0" xfId="2" applyNumberFormat="1" applyFill="1"/>
    <xf numFmtId="0" fontId="0" fillId="3" borderId="0" xfId="0" applyFill="1" applyProtection="1">
      <protection locked="0" hidden="1"/>
    </xf>
    <xf numFmtId="164" fontId="0" fillId="3" borderId="0" xfId="0" applyNumberFormat="1" applyFill="1" applyProtection="1">
      <protection hidden="1"/>
    </xf>
    <xf numFmtId="0" fontId="28" fillId="3" borderId="0" xfId="2" applyFont="1" applyFill="1"/>
    <xf numFmtId="0" fontId="29" fillId="5" borderId="0" xfId="2" applyFont="1" applyFill="1" applyAlignment="1">
      <alignment horizontal="right"/>
    </xf>
    <xf numFmtId="0" fontId="28" fillId="5" borderId="0" xfId="2" applyFont="1" applyFill="1"/>
    <xf numFmtId="0" fontId="28" fillId="5" borderId="0" xfId="2"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0" fontId="33" fillId="5" borderId="0" xfId="2" applyFont="1" applyFill="1"/>
    <xf numFmtId="4" fontId="0" fillId="3" borderId="0" xfId="0" applyNumberFormat="1" applyFill="1"/>
    <xf numFmtId="0" fontId="34" fillId="5" borderId="0" xfId="2" applyFont="1" applyFill="1"/>
    <xf numFmtId="4" fontId="28" fillId="5" borderId="0" xfId="2" applyNumberFormat="1" applyFont="1" applyFill="1"/>
    <xf numFmtId="168" fontId="0" fillId="3" borderId="0" xfId="0" applyNumberFormat="1" applyFill="1"/>
    <xf numFmtId="0" fontId="19" fillId="7" borderId="32" xfId="2" applyFill="1" applyBorder="1"/>
    <xf numFmtId="0" fontId="19" fillId="5" borderId="33" xfId="2" applyFill="1" applyBorder="1"/>
    <xf numFmtId="0" fontId="0" fillId="3" borderId="33" xfId="0" applyFill="1" applyBorder="1"/>
    <xf numFmtId="0" fontId="19" fillId="7" borderId="34" xfId="2" applyFill="1" applyBorder="1"/>
    <xf numFmtId="0" fontId="2" fillId="3" borderId="0" xfId="0" applyFont="1" applyFill="1" applyProtection="1">
      <protection hidden="1"/>
    </xf>
    <xf numFmtId="0" fontId="28" fillId="7" borderId="32" xfId="2" applyFont="1" applyFill="1" applyBorder="1"/>
    <xf numFmtId="0" fontId="28" fillId="5" borderId="33" xfId="2" applyFont="1" applyFill="1" applyBorder="1"/>
    <xf numFmtId="0" fontId="35" fillId="3" borderId="33" xfId="3" applyFont="1" applyFill="1" applyBorder="1"/>
    <xf numFmtId="169" fontId="28" fillId="7" borderId="33" xfId="2" applyNumberFormat="1" applyFont="1" applyFill="1" applyBorder="1"/>
    <xf numFmtId="0" fontId="28" fillId="7" borderId="34" xfId="2" applyFont="1" applyFill="1" applyBorder="1"/>
    <xf numFmtId="0" fontId="19" fillId="7" borderId="35" xfId="2" applyFill="1" applyBorder="1"/>
    <xf numFmtId="0" fontId="19" fillId="7" borderId="36" xfId="2" applyFill="1" applyBorder="1"/>
    <xf numFmtId="0" fontId="28" fillId="7" borderId="35" xfId="2" applyFont="1" applyFill="1" applyBorder="1"/>
    <xf numFmtId="0" fontId="35" fillId="3" borderId="0" xfId="3" applyFont="1" applyFill="1"/>
    <xf numFmtId="0" fontId="28" fillId="7" borderId="0" xfId="2" applyFont="1" applyFill="1"/>
    <xf numFmtId="0" fontId="28" fillId="7" borderId="36" xfId="2" applyFont="1" applyFill="1" applyBorder="1"/>
    <xf numFmtId="169" fontId="0" fillId="3" borderId="0" xfId="0" applyNumberFormat="1" applyFill="1"/>
    <xf numFmtId="169" fontId="35" fillId="3" borderId="0" xfId="3" applyNumberFormat="1" applyFont="1" applyFill="1"/>
    <xf numFmtId="3" fontId="28" fillId="7" borderId="0" xfId="2" applyNumberFormat="1" applyFont="1" applyFill="1"/>
    <xf numFmtId="171" fontId="19" fillId="3" borderId="0" xfId="2" applyNumberFormat="1" applyFill="1"/>
    <xf numFmtId="171" fontId="36" fillId="0" borderId="0" xfId="4" applyNumberFormat="1" applyFont="1" applyAlignment="1">
      <alignment vertical="center"/>
    </xf>
    <xf numFmtId="0" fontId="37" fillId="3" borderId="0" xfId="2" applyFont="1" applyFill="1"/>
    <xf numFmtId="0" fontId="28" fillId="7" borderId="19" xfId="2" applyFont="1" applyFill="1" applyBorder="1"/>
    <xf numFmtId="0" fontId="28" fillId="5" borderId="37" xfId="2" applyFont="1" applyFill="1" applyBorder="1"/>
    <xf numFmtId="0" fontId="35" fillId="3" borderId="37" xfId="3" applyFont="1" applyFill="1" applyBorder="1"/>
    <xf numFmtId="167" fontId="28" fillId="3" borderId="37" xfId="2" applyNumberFormat="1" applyFont="1" applyFill="1" applyBorder="1"/>
    <xf numFmtId="0" fontId="28" fillId="7" borderId="25" xfId="2" applyFont="1" applyFill="1" applyBorder="1"/>
    <xf numFmtId="0" fontId="19" fillId="7" borderId="0" xfId="2" applyFill="1"/>
    <xf numFmtId="170" fontId="19" fillId="7" borderId="0" xfId="2" applyNumberFormat="1" applyFill="1"/>
    <xf numFmtId="170" fontId="28" fillId="7" borderId="0" xfId="2" applyNumberFormat="1" applyFont="1" applyFill="1"/>
    <xf numFmtId="0" fontId="38" fillId="5" borderId="38" xfId="2" applyFont="1" applyFill="1" applyBorder="1" applyAlignment="1">
      <alignment horizontal="right"/>
    </xf>
    <xf numFmtId="0" fontId="39" fillId="5" borderId="38" xfId="2" applyFont="1" applyFill="1" applyBorder="1" applyAlignment="1">
      <alignment horizontal="right"/>
    </xf>
    <xf numFmtId="169" fontId="40" fillId="5" borderId="0" xfId="2" applyNumberFormat="1" applyFont="1" applyFill="1"/>
    <xf numFmtId="168" fontId="28" fillId="5" borderId="0" xfId="2" applyNumberFormat="1" applyFont="1" applyFill="1"/>
    <xf numFmtId="0" fontId="6" fillId="0" borderId="0" xfId="0" applyFont="1" applyAlignment="1">
      <alignment horizontal="right"/>
    </xf>
    <xf numFmtId="3" fontId="7" fillId="0" borderId="0" xfId="0" applyNumberFormat="1" applyFont="1" applyAlignment="1">
      <alignment horizontal="right"/>
    </xf>
    <xf numFmtId="4" fontId="19" fillId="7" borderId="0" xfId="2" applyNumberFormat="1" applyFill="1"/>
    <xf numFmtId="4" fontId="13" fillId="8" borderId="12" xfId="0" applyNumberFormat="1" applyFont="1" applyFill="1" applyBorder="1" applyAlignment="1">
      <alignment vertical="center" wrapText="1"/>
    </xf>
    <xf numFmtId="14" fontId="5" fillId="0" borderId="0" xfId="0" applyNumberFormat="1" applyFont="1" applyAlignment="1">
      <alignment horizontal="center" wrapText="1"/>
    </xf>
    <xf numFmtId="0" fontId="41" fillId="0" borderId="39" xfId="0" applyFont="1" applyBorder="1" applyAlignment="1">
      <alignment horizontal="center"/>
    </xf>
    <xf numFmtId="0" fontId="41" fillId="0" borderId="40" xfId="0" applyFont="1" applyBorder="1" applyAlignment="1">
      <alignment horizontal="center"/>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xf numFmtId="0" fontId="3" fillId="0" borderId="9"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20" xfId="0" applyNumberFormat="1"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3" fillId="0" borderId="10" xfId="0" applyFont="1" applyBorder="1"/>
    <xf numFmtId="0" fontId="6" fillId="0" borderId="0" xfId="0" applyFont="1" applyAlignment="1">
      <alignment horizontal="left" wrapText="1"/>
    </xf>
    <xf numFmtId="0" fontId="9" fillId="0" borderId="0" xfId="0" applyFont="1" applyAlignment="1">
      <alignment horizontal="left" wrapText="1"/>
    </xf>
    <xf numFmtId="0" fontId="16" fillId="0" borderId="0" xfId="0" applyFont="1" applyAlignment="1">
      <alignment horizontal="left" vertical="top" wrapText="1"/>
    </xf>
  </cellXfs>
  <cellStyles count="5">
    <cellStyle name="Normaallaad" xfId="0" builtinId="0"/>
    <cellStyle name="Normaallaad 4 2" xfId="2" xr:uid="{042E3CB6-99C9-4325-B049-0E1A629791DF}"/>
    <cellStyle name="Normal 2" xfId="3" xr:uid="{D3CB49DA-073A-403B-8FAC-5475E596C188}"/>
    <cellStyle name="Normal 2 2" xfId="4" xr:uid="{1503EA2D-6E12-432A-AEBD-C8A5C415B5C4}"/>
    <cellStyle name="Prot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L&#245;ppraportid/Tegemisel/900532/900532%20Projekti%20l&#245;ppraport.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HP%2031%20000\31106%20HP%20-%20Viilhall%2017x30x7%20m%20-%20asfaltp&#245;rand,%20Z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RVO\Riigi%20eelarve\Kinnisvarainvesteeringud\Investeeringute%20liigendamine\T&#246;&#246;protsessi%20failid\RE%20Investeeringute%20liigendus%20v9%2006%2006%2020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rkas.sharepoint.com/Users/PeeterS/Downloads/900276_Kaunite_kunstide_kool-Parnu_mnt_59_eelarve-prognoos%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kas.rk\public\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kas.sharepoint.com/Users/seroba/Downloads/900506_Tehnika_tn_18_Tallinna_Euroopa_Kool_eelarve_1%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kas.rk\public\06_Finantsosakond\12_Projektianal&#252;&#252;s\Projektid\Peeter\PNK\11%20kuud%202018\Investeeringute%20eelarve%20-%20november%20201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rkas.sharepoint.com/Users/Aivo/Documents/Bauschmidt/T&#246;&#246;d/2016/33-E16%20Trimtex/Hinnapakkumistabel_Trimtex_eelarve_12.1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rkas.sharepoint.com/06_Finantsosakond/12_Projektianal&#252;&#252;s/Projektid/Henri/Kindlad%20investeeringud/Riia15%2013.08.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VMTE\Users\Pille.Karus\AppData\Local\Microsoft\Windows\Temporary%20Internet%20Files\Content.Outlook\H5V2Q1EP\Documents%20and%20Settings\Tiit.VMT\Desktop\Onninen\Onnineni%20terase%20p&#245;hiprofiil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ocuments%20and%20Settings\TIIT\My%20Documents\N&#228;ksi%20muru!%20-%20excel\Exceli%20harjutusi%201...10\harjutus%2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rkas.sharepoint.com/Users/peeterma/Documents/900382_Ryytelkonnahoone/Hoone%20eelarve/.900382_R&#252;&#252;telkonnahoone_eelarve_prognoos%2007.1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äring (2)"/>
      <sheetName val="eelarve algne 531"/>
      <sheetName val="prognoos 531"/>
      <sheetName val="üldkuluga 531"/>
      <sheetName val="üldkuluta 531"/>
      <sheetName val="üldkuluta 532"/>
      <sheetName val="üldkuluta 531_07.05.19_1040"/>
      <sheetName val="üldkuluta 532_07.05.19_1042"/>
      <sheetName val="MUDEL_irr"/>
      <sheetName val="Andmed mudelisse vrts"/>
      <sheetName val="Haldusaruanne_tegelik"/>
      <sheetName val="üldkuluga 531_07.05.19_1039"/>
      <sheetName val="üldkuluga 532"/>
      <sheetName val="Haldusaruanne_väärtused"/>
      <sheetName val="üldkuluga 532_07.05.19_1041"/>
      <sheetName val="Andmed mudelisse"/>
      <sheetName val="prognoos_lõpp 532"/>
      <sheetName val="prognoos_kor1 532"/>
      <sheetName val="eelarve_kor1 532"/>
      <sheetName val="prognoos01112017"/>
      <sheetName val="eelarve01112017"/>
      <sheetName val="Pikk versioon 531"/>
      <sheetName val="Pikk versioon"/>
      <sheetName val="Graafiku jaoks"/>
      <sheetName val="graafiku põhi"/>
      <sheetName val="Lühike versioon"/>
      <sheetName val="pr_reg"/>
      <sheetName val="Eelarvete register"/>
      <sheetName val="Kulud_ja_investeeringu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t-plekk"/>
      <sheetName val="Betoon"/>
      <sheetName val="garant"/>
      <sheetName val="läga"/>
      <sheetName val="viim, põrand"/>
      <sheetName val="avad, lammut"/>
      <sheetName val="trepid"/>
      <sheetName val="muld,vund"/>
      <sheetName val="karkass"/>
      <sheetName val="seinad"/>
      <sheetName val="katus"/>
      <sheetName val="baas"/>
      <sheetName val="teras"/>
      <sheetName val="alus"/>
      <sheetName val="üld"/>
      <sheetName val="tellija"/>
      <sheetName val="muld_vun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hend"/>
      <sheetName val="Tabel täitmisek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 val="RaM_vaade"/>
    </sheetNames>
    <sheetDataSet>
      <sheetData sheetId="0"/>
      <sheetData sheetId="1"/>
      <sheetData sheetId="2"/>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noos900276uus"/>
      <sheetName val="prognoos900521A"/>
      <sheetName val="prognoos900524"/>
      <sheetName val="prog900523"/>
      <sheetName val="prog900522A"/>
      <sheetName val="prognoos900522"/>
      <sheetName val="pro900490"/>
      <sheetName val="pro900353"/>
      <sheetName val="prognoos900535"/>
      <sheetName val="prognoos900523"/>
      <sheetName val="prognoos900353"/>
      <sheetName val="pro900437"/>
      <sheetName val="prognoos900495"/>
      <sheetName val="prognoos900276"/>
      <sheetName val="prognoosPärnu_ÜH_Prognoos"/>
      <sheetName val="prognoosERM_TKM_fondiriiulid"/>
      <sheetName val="prognoos900490"/>
      <sheetName val="prog900485"/>
      <sheetName val="prog900404"/>
      <sheetName val="prognoos900475"/>
      <sheetName val="prognoos900476"/>
      <sheetName val="prognoos900506"/>
      <sheetName val="prognoos900481"/>
      <sheetName val="900481"/>
      <sheetName val="proERM_riiulid"/>
      <sheetName val="prognoos900382"/>
      <sheetName val="900382"/>
      <sheetName val="prognoos900337mai"/>
      <sheetName val="prognoos900337s"/>
      <sheetName val="900337"/>
      <sheetName val="prognoos900483"/>
      <sheetName val="prognoos900204"/>
      <sheetName val="900204"/>
      <sheetName val="prognoosSA1_900037"/>
      <sheetName val="prognoos900283"/>
      <sheetName val="prog900524A"/>
      <sheetName val="Investeeringud 26.aprill 20_alg"/>
      <sheetName val="pro900524A"/>
      <sheetName val="progVeski32"/>
      <sheetName val="prog900437"/>
      <sheetName val="prog900457"/>
      <sheetName val="prog900512"/>
      <sheetName val="prog900529"/>
      <sheetName val="loplik900476"/>
      <sheetName val="eelarve_r12_900545"/>
      <sheetName val="Investeeringud_22052018"/>
      <sheetName val="eelarve900517A"/>
      <sheetName val="progn900550"/>
      <sheetName val="progn900543"/>
      <sheetName val="progn900547"/>
      <sheetName val="progn900546"/>
      <sheetName val="prog382uus"/>
      <sheetName val="prog_akad2_eelarve"/>
      <sheetName val="Investeeringud 26.aprill 2018"/>
      <sheetName val="Võrdlus_väärtus"/>
      <sheetName val="Ülevaade nõukogule"/>
      <sheetName val="NKinvest2018"/>
      <sheetName val="Invest positsioon 09.05.2017"/>
      <sheetName val="Eelarve 2017"/>
      <sheetName val="Eelarve 2018"/>
      <sheetName val="900433"/>
      <sheetName val="900483"/>
      <sheetName val="900485"/>
      <sheetName val="900466"/>
      <sheetName val="900512"/>
      <sheetName val="900437"/>
      <sheetName val="Tegelik"/>
      <sheetName val="900531"/>
      <sheetName val="Väärtustamine 2018"/>
      <sheetName val="900276_B"/>
      <sheetName val="900276A"/>
      <sheetName val="900490A"/>
      <sheetName val="900532"/>
      <sheetName val="900519"/>
      <sheetName val="900476"/>
      <sheetName val="900283"/>
      <sheetName val="900475"/>
      <sheetName val="900353"/>
      <sheetName val="900522"/>
      <sheetName val="900535"/>
      <sheetName val="900524"/>
      <sheetName val="900523"/>
      <sheetName val="900404"/>
      <sheetName val="900457"/>
      <sheetName val="900409"/>
      <sheetName val="900529"/>
      <sheetName val="900480"/>
      <sheetName val="Võrdlus"/>
      <sheetName val="owssr"/>
      <sheetName val="Pr_reg"/>
      <sheetName val="Projektide register"/>
      <sheetName val="Prognoosid"/>
      <sheetName val="Kõik haldus"/>
      <sheetName val="IT investeeringud"/>
      <sheetName val="Pisiparendustööd_päring"/>
      <sheetName val="Riigikaitseobjektid"/>
      <sheetName val="Pisiparendustööd"/>
      <sheetName val="Kulud ja investeeringud"/>
      <sheetName val="Kontrollid"/>
      <sheetName val="InvProjektideLoikes"/>
      <sheetName val="DetailnePäring"/>
      <sheetName val="Reservide jääk"/>
      <sheetName val="Reservi_kasutus"/>
      <sheetName val="Kõik kulud"/>
      <sheetName val="Teenuste tulud"/>
      <sheetName val="ülevõtmisprojektide investeerin"/>
      <sheetName val="Projektide_Valmimised"/>
      <sheetName val="Investeeringute eelarve - nov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nd (2)"/>
      <sheetName val="kokkuvõte"/>
      <sheetName val="hind"/>
      <sheetName val="Tellija tabel"/>
      <sheetName val="Sheet1"/>
      <sheetName val="platsikulud"/>
      <sheetName val="viimistlus"/>
      <sheetName val="mahud"/>
      <sheetName val="mahud2"/>
    </sheetNames>
    <sheetDataSet>
      <sheetData sheetId="0"/>
      <sheetData sheetId="1"/>
      <sheetData sheetId="2"/>
      <sheetData sheetId="3"/>
      <sheetData sheetId="4"/>
      <sheetData sheetId="5">
        <row r="2">
          <cell r="C2">
            <v>3500000</v>
          </cell>
        </row>
        <row r="3">
          <cell r="C3">
            <v>10</v>
          </cell>
        </row>
        <row r="7">
          <cell r="G7">
            <v>9</v>
          </cell>
        </row>
      </sheetData>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DEL"/>
      <sheetName val="MUDEL CO2"/>
      <sheetName val="Riia15_prognoos"/>
      <sheetName val="Riia15_eelarve"/>
      <sheetName val="Lisa 6.1.R15"/>
      <sheetName val="Investeeringud 1.3.2019"/>
      <sheetName val="analüüs"/>
      <sheetName val="Riia 15 CO2"/>
      <sheetName val="Päring (2)"/>
      <sheetName val="Taust"/>
      <sheetName val="Sheet1"/>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oostamine"/>
      <sheetName val="Gaasilõikus"/>
      <sheetName val="Saagimine"/>
      <sheetName val="Giljotiin"/>
      <sheetName val="Puurimine"/>
      <sheetName val="Painutamine"/>
      <sheetName val="Treimine"/>
      <sheetName val="Freesimine"/>
      <sheetName val="Valtsimine"/>
      <sheetName val="Materjalid"/>
      <sheetName val="Pakkeleht"/>
      <sheetName val="Viimistlus"/>
      <sheetName val="Markeerimine"/>
    </sheetNames>
    <sheetDataSet>
      <sheetData sheetId="0">
        <row r="1">
          <cell r="G1" t="str">
            <v>70530</v>
          </cell>
        </row>
        <row r="2">
          <cell r="C2">
            <v>39371</v>
          </cell>
          <cell r="G2" t="str">
            <v>Onninen</v>
          </cell>
        </row>
        <row r="3">
          <cell r="D3" t="str">
            <v>Indrek Tirmaste</v>
          </cell>
          <cell r="G3" t="str">
            <v>Laohoone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uhtaadr1"/>
      <sheetName val="Suhtaadr2"/>
      <sheetName val="Absoluutaadr1"/>
      <sheetName val="Absoluutaadr2"/>
      <sheetName val="Nimed1"/>
      <sheetName val="Nimed2"/>
      <sheetName val="Märgised"/>
      <sheetName val="Diagramm"/>
      <sheetName val="Diagrammi näide"/>
      <sheetName val="Graafik"/>
      <sheetName val="Graafiku näide"/>
      <sheetName val="2 ühel"/>
      <sheetName val="Kopeerimine"/>
      <sheetName val="Lohista"/>
      <sheetName val="Nupud"/>
      <sheetName val="Objektimenüü"/>
    </sheetNames>
    <sheetDataSet>
      <sheetData sheetId="0"/>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uuendatud prognoos"/>
      <sheetName val="koond"/>
    </sheetNames>
    <sheetDataSet>
      <sheetData sheetId="0"/>
      <sheetData sheetId="1"/>
      <sheetData sheetId="2"/>
      <sheetData sheetId="3"/>
    </sheetDataSet>
  </externalBook>
</externalLink>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276B5-7995-459E-AB4D-B36FC374DA39}">
  <sheetPr codeName="Sheet32"/>
  <dimension ref="A1:Q47"/>
  <sheetViews>
    <sheetView tabSelected="1" showOutlineSymbols="0" showWhiteSpace="0" zoomScale="90" zoomScaleNormal="90" workbookViewId="0">
      <selection activeCell="A3" sqref="A3:J3"/>
    </sheetView>
  </sheetViews>
  <sheetFormatPr defaultColWidth="9.140625" defaultRowHeight="15" x14ac:dyDescent="0.25"/>
  <cols>
    <col min="1" max="1" width="5.42578125" style="1" customWidth="1"/>
    <col min="2" max="2" width="7.7109375" style="1" customWidth="1"/>
    <col min="3" max="3" width="7.85546875" style="1" customWidth="1"/>
    <col min="4" max="4" width="60" style="1" customWidth="1"/>
    <col min="5" max="8" width="16.5703125" style="1" customWidth="1"/>
    <col min="9" max="9" width="27" style="1" customWidth="1"/>
    <col min="10" max="10" width="32.140625" style="1" customWidth="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7" x14ac:dyDescent="0.25">
      <c r="B1" s="1" t="s">
        <v>78</v>
      </c>
      <c r="J1" s="2" t="s">
        <v>0</v>
      </c>
    </row>
    <row r="2" spans="1:17" ht="18.75" customHeight="1" x14ac:dyDescent="0.25"/>
    <row r="3" spans="1:17" ht="18.75" customHeight="1" x14ac:dyDescent="0.3">
      <c r="A3" s="191" t="s">
        <v>1</v>
      </c>
      <c r="B3" s="191"/>
      <c r="C3" s="191"/>
      <c r="D3" s="191"/>
      <c r="E3" s="191"/>
      <c r="F3" s="191"/>
      <c r="G3" s="191"/>
      <c r="H3" s="191"/>
      <c r="I3" s="191"/>
      <c r="J3" s="191"/>
    </row>
    <row r="4" spans="1:17" ht="20.65" customHeight="1" x14ac:dyDescent="0.25"/>
    <row r="5" spans="1:17" x14ac:dyDescent="0.25">
      <c r="C5" s="3" t="s">
        <v>2</v>
      </c>
      <c r="D5" s="4" t="s">
        <v>3</v>
      </c>
      <c r="H5" s="5"/>
      <c r="K5" s="6"/>
      <c r="L5" s="7"/>
    </row>
    <row r="6" spans="1:17" x14ac:dyDescent="0.25">
      <c r="C6" s="3" t="s">
        <v>4</v>
      </c>
      <c r="D6" s="8" t="s">
        <v>5</v>
      </c>
      <c r="H6" s="9"/>
      <c r="K6" s="6"/>
      <c r="L6" s="7"/>
      <c r="N6" s="10"/>
    </row>
    <row r="7" spans="1:17" ht="15.75" x14ac:dyDescent="0.25">
      <c r="H7" s="11"/>
      <c r="I7" s="12"/>
      <c r="J7" s="12"/>
      <c r="K7" s="6"/>
      <c r="L7" s="7"/>
      <c r="M7" s="3"/>
      <c r="N7" s="10"/>
    </row>
    <row r="8" spans="1:17" ht="17.25" x14ac:dyDescent="0.25">
      <c r="D8" s="13" t="s">
        <v>6</v>
      </c>
      <c r="E8" s="14">
        <v>586.55079999999998</v>
      </c>
      <c r="F8" s="4" t="s">
        <v>7</v>
      </c>
      <c r="G8" s="12"/>
      <c r="J8" s="15"/>
    </row>
    <row r="9" spans="1:17" ht="17.25" x14ac:dyDescent="0.25">
      <c r="D9" s="13" t="s">
        <v>8</v>
      </c>
      <c r="E9" s="16">
        <v>738</v>
      </c>
      <c r="F9" s="4" t="s">
        <v>7</v>
      </c>
      <c r="G9" s="12"/>
      <c r="I9" s="12"/>
      <c r="J9" s="17"/>
      <c r="M9" s="12"/>
    </row>
    <row r="10" spans="1:17" ht="15.75" thickBot="1" x14ac:dyDescent="0.3">
      <c r="D10" s="187"/>
      <c r="E10" s="188"/>
      <c r="F10" s="12"/>
      <c r="G10" s="12"/>
      <c r="I10" s="12"/>
      <c r="J10" s="17"/>
      <c r="M10" s="12"/>
    </row>
    <row r="11" spans="1:17" ht="15.75" thickBot="1" x14ac:dyDescent="0.3">
      <c r="D11" s="12"/>
      <c r="E11" s="192" t="s">
        <v>9</v>
      </c>
      <c r="F11" s="193"/>
      <c r="G11" s="192" t="s">
        <v>10</v>
      </c>
      <c r="H11" s="193"/>
      <c r="M11" s="18"/>
      <c r="N11" s="19"/>
    </row>
    <row r="12" spans="1:17" ht="17.25" x14ac:dyDescent="0.25">
      <c r="B12" s="20" t="s">
        <v>11</v>
      </c>
      <c r="C12" s="21"/>
      <c r="D12" s="21"/>
      <c r="E12" s="22" t="s">
        <v>12</v>
      </c>
      <c r="F12" s="23" t="s">
        <v>13</v>
      </c>
      <c r="G12" s="22" t="s">
        <v>12</v>
      </c>
      <c r="H12" s="23" t="s">
        <v>13</v>
      </c>
      <c r="I12" s="24" t="s">
        <v>14</v>
      </c>
      <c r="J12" s="25" t="s">
        <v>15</v>
      </c>
    </row>
    <row r="13" spans="1:17" x14ac:dyDescent="0.25">
      <c r="B13" s="26"/>
      <c r="C13" s="27" t="s">
        <v>16</v>
      </c>
      <c r="D13" s="28"/>
      <c r="E13" s="29">
        <f>F13/$E$8</f>
        <v>2.0744324276771935</v>
      </c>
      <c r="F13" s="30">
        <f>'Annuiteedigraafik BIL'!F17</f>
        <v>1216.76</v>
      </c>
      <c r="G13" s="29">
        <f>H13/$E$8</f>
        <v>2.0744324276771935</v>
      </c>
      <c r="H13" s="30">
        <f>'Annuiteedigraafik BIL'!F30</f>
        <v>1216.76</v>
      </c>
      <c r="I13" s="197" t="s">
        <v>17</v>
      </c>
      <c r="J13" s="31"/>
      <c r="K13" s="32"/>
      <c r="O13" s="3"/>
      <c r="P13" s="32"/>
      <c r="Q13" s="33"/>
    </row>
    <row r="14" spans="1:17" x14ac:dyDescent="0.25">
      <c r="B14" s="26"/>
      <c r="C14" s="27" t="s">
        <v>18</v>
      </c>
      <c r="D14" s="28"/>
      <c r="E14" s="29">
        <f t="shared" ref="E14:E15" si="0">F14/$E$8</f>
        <v>18.54668001475746</v>
      </c>
      <c r="F14" s="30">
        <f>'Annuiteedigraafik PT'!F14</f>
        <v>10878.57</v>
      </c>
      <c r="G14" s="29">
        <f t="shared" ref="G14:G17" si="1">H14/$E$8</f>
        <v>18.54668001475746</v>
      </c>
      <c r="H14" s="30">
        <f>'Annuiteedigraafik PT'!F27</f>
        <v>10878.57</v>
      </c>
      <c r="I14" s="198"/>
      <c r="J14" s="34" t="s">
        <v>19</v>
      </c>
      <c r="K14" s="32"/>
      <c r="O14" s="3"/>
      <c r="P14" s="32"/>
      <c r="Q14" s="33"/>
    </row>
    <row r="15" spans="1:17" x14ac:dyDescent="0.25">
      <c r="B15" s="26"/>
      <c r="C15" s="27" t="s">
        <v>20</v>
      </c>
      <c r="D15" s="28"/>
      <c r="E15" s="29">
        <f t="shared" si="0"/>
        <v>1.8798712745767292</v>
      </c>
      <c r="F15" s="30">
        <f>'Annuiteedigraafik TS'!F14</f>
        <v>1102.6400000000001</v>
      </c>
      <c r="G15" s="29">
        <f t="shared" si="1"/>
        <v>1.8798712745767292</v>
      </c>
      <c r="H15" s="30">
        <f>'Annuiteedigraafik TS'!F27</f>
        <v>1102.6400000000001</v>
      </c>
      <c r="I15" s="198"/>
      <c r="J15" s="35" t="s">
        <v>19</v>
      </c>
      <c r="K15" s="32"/>
      <c r="O15" s="3"/>
      <c r="P15" s="32"/>
      <c r="Q15" s="33"/>
    </row>
    <row r="16" spans="1:17" x14ac:dyDescent="0.25">
      <c r="B16" s="36">
        <v>400</v>
      </c>
      <c r="C16" s="199" t="s">
        <v>21</v>
      </c>
      <c r="D16" s="200"/>
      <c r="E16" s="39">
        <v>1.67</v>
      </c>
      <c r="F16" s="30">
        <f>ROUND(E16*$E$8,4)</f>
        <v>979.53980000000001</v>
      </c>
      <c r="G16" s="29">
        <f t="shared" si="1"/>
        <v>1.6699999386242419</v>
      </c>
      <c r="H16" s="30">
        <v>979.53980000000001</v>
      </c>
      <c r="I16" s="198"/>
      <c r="J16" s="40"/>
      <c r="O16" s="3"/>
      <c r="P16" s="32"/>
      <c r="Q16" s="33"/>
    </row>
    <row r="17" spans="2:17" x14ac:dyDescent="0.25">
      <c r="B17" s="36">
        <v>400</v>
      </c>
      <c r="C17" s="199" t="s">
        <v>22</v>
      </c>
      <c r="D17" s="200"/>
      <c r="E17" s="39">
        <f>ROUND(F17/$E$8,4)</f>
        <v>0.55730000000000002</v>
      </c>
      <c r="F17" s="30">
        <v>326.86</v>
      </c>
      <c r="G17" s="29">
        <f t="shared" si="1"/>
        <v>0.55725778568540019</v>
      </c>
      <c r="H17" s="30">
        <v>326.86</v>
      </c>
      <c r="I17" s="198"/>
      <c r="J17" s="40"/>
      <c r="O17" s="3"/>
      <c r="P17" s="32"/>
      <c r="Q17" s="33"/>
    </row>
    <row r="18" spans="2:17" x14ac:dyDescent="0.25">
      <c r="B18" s="36">
        <v>100</v>
      </c>
      <c r="C18" s="41" t="s">
        <v>23</v>
      </c>
      <c r="D18" s="42"/>
      <c r="E18" s="39">
        <v>0.35</v>
      </c>
      <c r="F18" s="43">
        <f>E18*$E$8</f>
        <v>205.29277999999999</v>
      </c>
      <c r="G18" s="39">
        <v>0.36050006239868743</v>
      </c>
      <c r="H18" s="43">
        <f>G18*$E$8</f>
        <v>211.45160000000001</v>
      </c>
      <c r="I18" s="201" t="s">
        <v>24</v>
      </c>
      <c r="J18" s="40"/>
      <c r="K18" s="32"/>
      <c r="O18" s="3"/>
      <c r="P18" s="32"/>
      <c r="Q18" s="33"/>
    </row>
    <row r="19" spans="2:17" x14ac:dyDescent="0.25">
      <c r="B19" s="36">
        <v>200</v>
      </c>
      <c r="C19" s="37" t="s">
        <v>25</v>
      </c>
      <c r="D19" s="38"/>
      <c r="E19" s="39">
        <v>0.84277000000000002</v>
      </c>
      <c r="F19" s="43">
        <f>E19*$E$8</f>
        <v>494.32741771600001</v>
      </c>
      <c r="G19" s="39">
        <v>0.868053031382789</v>
      </c>
      <c r="H19" s="43">
        <f t="shared" ref="H19:H20" si="2">G19*$E$8</f>
        <v>509.15719999999999</v>
      </c>
      <c r="I19" s="202"/>
      <c r="J19" s="40"/>
      <c r="K19" s="32"/>
      <c r="O19" s="3"/>
      <c r="P19" s="32"/>
      <c r="Q19" s="33"/>
    </row>
    <row r="20" spans="2:17" x14ac:dyDescent="0.25">
      <c r="B20" s="36">
        <v>500</v>
      </c>
      <c r="C20" s="37" t="s">
        <v>26</v>
      </c>
      <c r="D20" s="38"/>
      <c r="E20" s="39">
        <v>0.02</v>
      </c>
      <c r="F20" s="43">
        <f>E20*$E$8</f>
        <v>11.731016</v>
      </c>
      <c r="G20" s="39">
        <v>2.0599920757076798E-2</v>
      </c>
      <c r="H20" s="43">
        <f t="shared" si="2"/>
        <v>12.0829</v>
      </c>
      <c r="I20" s="203"/>
      <c r="J20" s="44"/>
      <c r="K20" s="32"/>
      <c r="O20" s="3"/>
      <c r="P20" s="32"/>
      <c r="Q20" s="33"/>
    </row>
    <row r="21" spans="2:17" x14ac:dyDescent="0.25">
      <c r="B21" s="45"/>
      <c r="C21" s="46" t="s">
        <v>27</v>
      </c>
      <c r="D21" s="46"/>
      <c r="E21" s="47">
        <f>SUM(E13:E20)</f>
        <v>25.941053717011386</v>
      </c>
      <c r="F21" s="48">
        <f>SUM(F13:F20)</f>
        <v>15215.721013716</v>
      </c>
      <c r="G21" s="47">
        <f>SUM(G13:G20)</f>
        <v>25.977394455859582</v>
      </c>
      <c r="H21" s="48">
        <f>SUM(H13:H20)</f>
        <v>15237.0615</v>
      </c>
      <c r="I21" s="49"/>
      <c r="J21" s="50"/>
      <c r="K21" s="32"/>
      <c r="P21" s="32"/>
      <c r="Q21" s="33"/>
    </row>
    <row r="22" spans="2:17" x14ac:dyDescent="0.25">
      <c r="B22" s="51"/>
      <c r="C22" s="52"/>
      <c r="D22" s="52"/>
      <c r="E22" s="53"/>
      <c r="F22" s="54"/>
      <c r="G22" s="53"/>
      <c r="H22" s="54"/>
      <c r="I22" s="55"/>
      <c r="J22" s="56"/>
      <c r="K22" s="32"/>
      <c r="P22" s="32"/>
      <c r="Q22" s="33"/>
    </row>
    <row r="23" spans="2:17" ht="17.25" x14ac:dyDescent="0.25">
      <c r="B23" s="57" t="s">
        <v>28</v>
      </c>
      <c r="C23" s="46"/>
      <c r="D23" s="46"/>
      <c r="E23" s="58" t="s">
        <v>12</v>
      </c>
      <c r="F23" s="59" t="s">
        <v>13</v>
      </c>
      <c r="G23" s="58" t="s">
        <v>12</v>
      </c>
      <c r="H23" s="59" t="s">
        <v>13</v>
      </c>
      <c r="I23" s="60" t="s">
        <v>14</v>
      </c>
      <c r="J23" s="61" t="s">
        <v>15</v>
      </c>
      <c r="K23" s="32"/>
      <c r="P23" s="32"/>
      <c r="Q23" s="33"/>
    </row>
    <row r="24" spans="2:17" x14ac:dyDescent="0.25">
      <c r="B24" s="36">
        <v>300</v>
      </c>
      <c r="C24" s="199" t="s">
        <v>29</v>
      </c>
      <c r="D24" s="200"/>
      <c r="E24" s="62">
        <v>0.28952435284889111</v>
      </c>
      <c r="F24" s="63">
        <f>E24*$E$8</f>
        <v>169.82074078299937</v>
      </c>
      <c r="G24" s="62">
        <f>H24/$E$8</f>
        <v>0.29380302616584958</v>
      </c>
      <c r="H24" s="63">
        <v>172.33040004</v>
      </c>
      <c r="I24" s="194" t="s">
        <v>30</v>
      </c>
      <c r="J24" s="204" t="s">
        <v>31</v>
      </c>
      <c r="O24" s="3"/>
      <c r="P24" s="32"/>
      <c r="Q24" s="33"/>
    </row>
    <row r="25" spans="2:17" x14ac:dyDescent="0.25">
      <c r="B25" s="36">
        <v>300</v>
      </c>
      <c r="C25" s="200" t="s">
        <v>32</v>
      </c>
      <c r="D25" s="207"/>
      <c r="E25" s="62">
        <v>1.7243100620409328</v>
      </c>
      <c r="F25" s="63">
        <f>E25*$E$8</f>
        <v>1011.3954463381588</v>
      </c>
      <c r="G25" s="62">
        <f t="shared" ref="G25:G32" si="3">H25/$E$8</f>
        <v>1.782072238806937</v>
      </c>
      <c r="H25" s="63">
        <v>1045.2758973299999</v>
      </c>
      <c r="I25" s="196"/>
      <c r="J25" s="205"/>
      <c r="O25" s="3"/>
      <c r="P25" s="32"/>
      <c r="Q25" s="33"/>
    </row>
    <row r="26" spans="2:17" x14ac:dyDescent="0.25">
      <c r="B26" s="36">
        <v>600</v>
      </c>
      <c r="C26" s="37" t="s">
        <v>33</v>
      </c>
      <c r="D26" s="38"/>
      <c r="E26" s="62"/>
      <c r="F26" s="63"/>
      <c r="G26" s="62"/>
      <c r="H26" s="63"/>
      <c r="I26" s="64"/>
      <c r="J26" s="205"/>
      <c r="K26" s="32"/>
      <c r="O26" s="3"/>
      <c r="P26" s="32"/>
      <c r="Q26" s="33"/>
    </row>
    <row r="27" spans="2:17" x14ac:dyDescent="0.25">
      <c r="B27" s="36"/>
      <c r="C27" s="37">
        <v>610</v>
      </c>
      <c r="D27" s="38" t="s">
        <v>34</v>
      </c>
      <c r="E27" s="62">
        <v>1.3578264280111245</v>
      </c>
      <c r="F27" s="63">
        <f>E27*$E$8</f>
        <v>796.43417761106753</v>
      </c>
      <c r="G27" s="62">
        <f t="shared" si="3"/>
        <v>1.9725017042326087</v>
      </c>
      <c r="H27" s="63">
        <v>1156.972452619</v>
      </c>
      <c r="I27" s="194" t="s">
        <v>35</v>
      </c>
      <c r="J27" s="205"/>
      <c r="K27" s="32"/>
      <c r="O27" s="3"/>
      <c r="P27" s="32"/>
      <c r="Q27" s="33"/>
    </row>
    <row r="28" spans="2:17" x14ac:dyDescent="0.25">
      <c r="B28" s="36"/>
      <c r="C28" s="37">
        <v>620</v>
      </c>
      <c r="D28" s="38" t="s">
        <v>36</v>
      </c>
      <c r="E28" s="62">
        <v>0.57044854881266494</v>
      </c>
      <c r="F28" s="63">
        <f>E28*$E$8</f>
        <v>334.59705266490766</v>
      </c>
      <c r="G28" s="62">
        <f t="shared" si="3"/>
        <v>1.109241077553726</v>
      </c>
      <c r="H28" s="63">
        <v>650.62624143200003</v>
      </c>
      <c r="I28" s="195"/>
      <c r="J28" s="205"/>
      <c r="K28" s="32"/>
      <c r="O28" s="3"/>
      <c r="P28" s="32"/>
      <c r="Q28" s="33"/>
    </row>
    <row r="29" spans="2:17" x14ac:dyDescent="0.25">
      <c r="B29" s="36"/>
      <c r="C29" s="37">
        <v>630</v>
      </c>
      <c r="D29" s="38" t="s">
        <v>37</v>
      </c>
      <c r="E29" s="62">
        <v>4.2999999999999997E-2</v>
      </c>
      <c r="F29" s="63">
        <f>E29*$E$8</f>
        <v>25.221684399999997</v>
      </c>
      <c r="G29" s="62">
        <f t="shared" si="3"/>
        <v>5.7476999779047265E-2</v>
      </c>
      <c r="H29" s="63">
        <v>33.713180201999997</v>
      </c>
      <c r="I29" s="195"/>
      <c r="J29" s="205"/>
      <c r="K29" s="32"/>
      <c r="O29" s="3"/>
      <c r="P29" s="32"/>
      <c r="Q29" s="33"/>
    </row>
    <row r="30" spans="2:17" x14ac:dyDescent="0.25">
      <c r="B30" s="36">
        <v>700</v>
      </c>
      <c r="C30" s="200" t="s">
        <v>38</v>
      </c>
      <c r="D30" s="207"/>
      <c r="E30" s="62">
        <v>0</v>
      </c>
      <c r="F30" s="63">
        <f t="shared" ref="F30:F31" si="4">E30*$E$8</f>
        <v>0</v>
      </c>
      <c r="G30" s="62">
        <f t="shared" si="3"/>
        <v>0</v>
      </c>
      <c r="H30" s="63">
        <v>0</v>
      </c>
      <c r="I30" s="194" t="s">
        <v>30</v>
      </c>
      <c r="J30" s="205"/>
      <c r="K30" s="32"/>
      <c r="O30" s="3"/>
      <c r="P30" s="32"/>
      <c r="Q30" s="33"/>
    </row>
    <row r="31" spans="2:17" x14ac:dyDescent="0.25">
      <c r="B31" s="36">
        <v>700</v>
      </c>
      <c r="C31" s="200" t="s">
        <v>39</v>
      </c>
      <c r="D31" s="207"/>
      <c r="E31" s="62">
        <v>0.33875338753387535</v>
      </c>
      <c r="F31" s="63">
        <f t="shared" si="4"/>
        <v>198.69607046070462</v>
      </c>
      <c r="G31" s="62">
        <f t="shared" si="3"/>
        <v>0.25003409764337547</v>
      </c>
      <c r="H31" s="190">
        <v>146.65770000000001</v>
      </c>
      <c r="I31" s="195"/>
      <c r="J31" s="205"/>
      <c r="K31" s="32"/>
      <c r="O31" s="3"/>
      <c r="P31" s="32"/>
      <c r="Q31" s="33"/>
    </row>
    <row r="32" spans="2:17" x14ac:dyDescent="0.25">
      <c r="B32" s="36">
        <v>700</v>
      </c>
      <c r="C32" s="200" t="s">
        <v>40</v>
      </c>
      <c r="D32" s="207"/>
      <c r="E32" s="65">
        <v>1.7827854239463738</v>
      </c>
      <c r="F32" s="63">
        <f>E32*$E$8</f>
        <v>1045.6942166440847</v>
      </c>
      <c r="G32" s="62">
        <f t="shared" si="3"/>
        <v>1.9873409764337551</v>
      </c>
      <c r="H32" s="190">
        <v>1165.6764396000001</v>
      </c>
      <c r="I32" s="196"/>
      <c r="J32" s="206"/>
      <c r="K32" s="32"/>
      <c r="O32" s="3"/>
      <c r="P32" s="32"/>
      <c r="Q32" s="33"/>
    </row>
    <row r="33" spans="2:17" ht="15.75" thickBot="1" x14ac:dyDescent="0.3">
      <c r="B33" s="66"/>
      <c r="C33" s="67" t="s">
        <v>41</v>
      </c>
      <c r="D33" s="67"/>
      <c r="E33" s="68">
        <f>SUM(E24:E32)</f>
        <v>6.1066482031938625</v>
      </c>
      <c r="F33" s="69">
        <f>SUM(F24:F32)</f>
        <v>3581.8593889019221</v>
      </c>
      <c r="G33" s="68">
        <f>SUM(G24:G32)</f>
        <v>7.452470120615299</v>
      </c>
      <c r="H33" s="69">
        <f>SUM(H24:H32)</f>
        <v>4371.2523112230001</v>
      </c>
      <c r="I33" s="70"/>
      <c r="J33" s="71"/>
      <c r="K33" s="32"/>
      <c r="P33" s="32"/>
      <c r="Q33" s="33"/>
    </row>
    <row r="34" spans="2:17" ht="21.6" customHeight="1" x14ac:dyDescent="0.25">
      <c r="B34" s="72"/>
      <c r="C34" s="12"/>
      <c r="D34" s="12"/>
      <c r="E34" s="73"/>
      <c r="F34" s="74"/>
      <c r="G34" s="73"/>
      <c r="H34" s="74"/>
      <c r="I34" s="75"/>
      <c r="K34" s="32"/>
    </row>
    <row r="35" spans="2:17" x14ac:dyDescent="0.25">
      <c r="B35" s="208" t="s">
        <v>42</v>
      </c>
      <c r="C35" s="208"/>
      <c r="D35" s="208"/>
      <c r="E35" s="73">
        <f>E33+E21</f>
        <v>32.047701920205249</v>
      </c>
      <c r="F35" s="74">
        <f>ROUND(F33+F21,2)</f>
        <v>18797.580000000002</v>
      </c>
      <c r="G35" s="73">
        <f>G33+G21</f>
        <v>33.429864576474884</v>
      </c>
      <c r="H35" s="74">
        <f>ROUND(H33+H21,2)</f>
        <v>19608.310000000001</v>
      </c>
      <c r="I35" s="75"/>
    </row>
    <row r="36" spans="2:17" x14ac:dyDescent="0.25">
      <c r="B36" s="72" t="s">
        <v>43</v>
      </c>
      <c r="C36" s="76"/>
      <c r="D36" s="77">
        <v>0.2</v>
      </c>
      <c r="E36" s="78">
        <f>E35*D36</f>
        <v>6.4095403840410503</v>
      </c>
      <c r="F36" s="74">
        <f>ROUND(F35*D36,2)</f>
        <v>3759.52</v>
      </c>
      <c r="G36" s="78">
        <f>G35*D36</f>
        <v>6.6859729152949772</v>
      </c>
      <c r="H36" s="74">
        <f>ROUND(H35*D36,2)</f>
        <v>3921.66</v>
      </c>
    </row>
    <row r="37" spans="2:17" x14ac:dyDescent="0.25">
      <c r="B37" s="12" t="s">
        <v>44</v>
      </c>
      <c r="C37" s="12"/>
      <c r="D37" s="12"/>
      <c r="E37" s="73">
        <f>E36+E35</f>
        <v>38.4572423042463</v>
      </c>
      <c r="F37" s="74">
        <f>F36+F35</f>
        <v>22557.100000000002</v>
      </c>
      <c r="G37" s="73">
        <f>G36+G35</f>
        <v>40.115837491769859</v>
      </c>
      <c r="H37" s="74">
        <f>H36+H35</f>
        <v>23529.97</v>
      </c>
      <c r="I37" s="75"/>
    </row>
    <row r="38" spans="2:17" x14ac:dyDescent="0.25">
      <c r="B38" s="12" t="s">
        <v>45</v>
      </c>
      <c r="C38" s="12"/>
      <c r="D38" s="12"/>
      <c r="E38" s="79">
        <v>13</v>
      </c>
      <c r="F38" s="74">
        <f>F35*E38</f>
        <v>244368.54000000004</v>
      </c>
      <c r="G38" s="79">
        <v>12</v>
      </c>
      <c r="H38" s="74">
        <f>H35*G38</f>
        <v>235299.72000000003</v>
      </c>
      <c r="I38" s="80"/>
      <c r="J38" s="81"/>
    </row>
    <row r="39" spans="2:17" ht="15.75" thickBot="1" x14ac:dyDescent="0.3">
      <c r="B39" s="12" t="s">
        <v>46</v>
      </c>
      <c r="C39" s="12"/>
      <c r="D39" s="12"/>
      <c r="E39" s="82">
        <v>13</v>
      </c>
      <c r="F39" s="83">
        <f>F37*E39</f>
        <v>293242.30000000005</v>
      </c>
      <c r="G39" s="82">
        <v>12</v>
      </c>
      <c r="H39" s="83">
        <f>H37*G39</f>
        <v>282359.64</v>
      </c>
      <c r="I39" s="84"/>
      <c r="J39" s="85"/>
    </row>
    <row r="40" spans="2:17" ht="15.75" x14ac:dyDescent="0.25">
      <c r="B40" s="209"/>
      <c r="C40" s="209"/>
      <c r="D40" s="209"/>
      <c r="E40" s="209"/>
      <c r="F40" s="209"/>
      <c r="G40" s="86"/>
      <c r="H40" s="11"/>
    </row>
    <row r="41" spans="2:17" ht="49.7" customHeight="1" x14ac:dyDescent="0.25">
      <c r="B41" s="210" t="s">
        <v>47</v>
      </c>
      <c r="C41" s="210"/>
      <c r="D41" s="210"/>
      <c r="E41" s="210"/>
      <c r="F41" s="210"/>
      <c r="G41" s="210"/>
      <c r="H41" s="210"/>
      <c r="I41" s="210"/>
      <c r="J41" s="210"/>
    </row>
    <row r="42" spans="2:17" ht="15.75" x14ac:dyDescent="0.25">
      <c r="B42" s="87"/>
      <c r="C42" s="11"/>
      <c r="D42" s="11"/>
      <c r="E42" s="11"/>
      <c r="F42" s="11"/>
      <c r="G42" s="11"/>
      <c r="H42" s="11"/>
    </row>
    <row r="43" spans="2:17" ht="15.75" x14ac:dyDescent="0.25">
      <c r="B43" s="11"/>
      <c r="C43" s="11"/>
      <c r="D43" s="11"/>
      <c r="E43" s="11"/>
      <c r="F43" s="11"/>
      <c r="G43" s="11"/>
      <c r="H43" s="11"/>
    </row>
    <row r="44" spans="2:17" x14ac:dyDescent="0.25">
      <c r="B44" s="12" t="s">
        <v>48</v>
      </c>
      <c r="C44" s="12"/>
      <c r="D44" s="12"/>
      <c r="E44" s="12" t="s">
        <v>49</v>
      </c>
    </row>
    <row r="46" spans="2:17" x14ac:dyDescent="0.25">
      <c r="B46" s="88" t="s">
        <v>50</v>
      </c>
      <c r="C46" s="88"/>
      <c r="D46" s="88"/>
      <c r="E46" s="88" t="s">
        <v>50</v>
      </c>
      <c r="F46" s="88"/>
      <c r="G46" s="88"/>
    </row>
    <row r="47" spans="2:17" ht="15.75" x14ac:dyDescent="0.25">
      <c r="B47" s="11"/>
      <c r="C47" s="11"/>
      <c r="D47" s="11"/>
      <c r="E47" s="11"/>
      <c r="F47" s="11"/>
      <c r="G47" s="11"/>
      <c r="H47" s="11"/>
    </row>
  </sheetData>
  <mergeCells count="19">
    <mergeCell ref="B35:D35"/>
    <mergeCell ref="B40:F40"/>
    <mergeCell ref="B41:J41"/>
    <mergeCell ref="A3:J3"/>
    <mergeCell ref="E11:F11"/>
    <mergeCell ref="G11:H11"/>
    <mergeCell ref="I30:I32"/>
    <mergeCell ref="I24:I25"/>
    <mergeCell ref="I13:I17"/>
    <mergeCell ref="C16:D16"/>
    <mergeCell ref="C17:D17"/>
    <mergeCell ref="I18:I20"/>
    <mergeCell ref="C24:D24"/>
    <mergeCell ref="J24:J32"/>
    <mergeCell ref="C25:D25"/>
    <mergeCell ref="I27:I29"/>
    <mergeCell ref="C30:D30"/>
    <mergeCell ref="C31:D31"/>
    <mergeCell ref="C32:D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B5B6-DD8E-4161-977A-A91AC0679C87}">
  <sheetPr codeName="Sheet33"/>
  <dimension ref="A1:P136"/>
  <sheetViews>
    <sheetView showOutlineSymbols="0" showWhiteSpace="0" workbookViewId="0">
      <selection activeCell="B4" sqref="B4"/>
    </sheetView>
  </sheetViews>
  <sheetFormatPr defaultColWidth="9.140625" defaultRowHeight="15" x14ac:dyDescent="0.25"/>
  <cols>
    <col min="1" max="1" width="9.140625" style="91" customWidth="1"/>
    <col min="2" max="2" width="7.85546875" style="91" customWidth="1"/>
    <col min="3" max="3" width="14.7109375" style="91" customWidth="1"/>
    <col min="4" max="4" width="14.28515625" style="91" customWidth="1"/>
    <col min="5" max="7" width="14.7109375" style="91" customWidth="1"/>
    <col min="8" max="10" width="9.140625" style="91"/>
    <col min="11" max="11" width="11" style="91" customWidth="1"/>
    <col min="12" max="16384" width="9.140625" style="91"/>
  </cols>
  <sheetData>
    <row r="1" spans="1:16" x14ac:dyDescent="0.25">
      <c r="A1"/>
      <c r="B1" s="89"/>
      <c r="C1" s="89"/>
      <c r="D1" s="89"/>
      <c r="E1" s="89"/>
      <c r="F1" s="89"/>
      <c r="G1" s="90"/>
    </row>
    <row r="2" spans="1:16" x14ac:dyDescent="0.25">
      <c r="A2" s="89"/>
      <c r="B2" s="89"/>
      <c r="C2" s="89"/>
      <c r="D2" s="89"/>
      <c r="E2" s="89"/>
      <c r="F2" s="92"/>
      <c r="G2" s="93"/>
    </row>
    <row r="3" spans="1:16" x14ac:dyDescent="0.25">
      <c r="A3" s="94"/>
      <c r="B3" s="94"/>
      <c r="C3" s="94"/>
      <c r="D3" s="94"/>
      <c r="E3" s="94"/>
      <c r="F3" s="92"/>
      <c r="G3" s="93"/>
      <c r="H3" s="95"/>
      <c r="I3" s="95"/>
      <c r="J3" s="95"/>
      <c r="K3" s="96" t="s">
        <v>2</v>
      </c>
      <c r="L3" s="96" t="s">
        <v>51</v>
      </c>
      <c r="M3" s="97"/>
      <c r="N3" s="95"/>
      <c r="O3" s="95"/>
    </row>
    <row r="4" spans="1:16" ht="18.75" x14ac:dyDescent="0.3">
      <c r="A4" s="94"/>
      <c r="B4" s="98" t="s">
        <v>52</v>
      </c>
      <c r="C4" s="94"/>
      <c r="D4" s="94"/>
      <c r="E4" s="92"/>
      <c r="F4" s="99" t="s">
        <v>5</v>
      </c>
      <c r="G4" s="94"/>
      <c r="H4" s="95"/>
      <c r="I4" s="95"/>
      <c r="J4" s="95"/>
      <c r="K4" s="100" t="s">
        <v>53</v>
      </c>
      <c r="L4" s="101">
        <v>586.55079999999998</v>
      </c>
      <c r="M4" s="102">
        <f>L4/$L$9</f>
        <v>0.41827768665763393</v>
      </c>
      <c r="N4" s="103"/>
      <c r="O4" s="104"/>
    </row>
    <row r="5" spans="1:16" x14ac:dyDescent="0.25">
      <c r="A5" s="94"/>
      <c r="B5" s="94"/>
      <c r="C5" s="94"/>
      <c r="D5" s="94"/>
      <c r="E5" s="94"/>
      <c r="F5" s="105"/>
      <c r="G5" s="94"/>
      <c r="H5" s="95"/>
      <c r="I5" s="95"/>
      <c r="J5" s="95"/>
      <c r="K5" s="100" t="s">
        <v>54</v>
      </c>
      <c r="L5" s="101">
        <v>0</v>
      </c>
      <c r="M5" s="102">
        <f>L5/$L$9</f>
        <v>0</v>
      </c>
      <c r="N5" s="106"/>
      <c r="O5" s="104"/>
    </row>
    <row r="6" spans="1:16" x14ac:dyDescent="0.25">
      <c r="A6" s="94"/>
      <c r="B6" s="107" t="s">
        <v>55</v>
      </c>
      <c r="C6" s="108"/>
      <c r="D6" s="109"/>
      <c r="E6" s="110">
        <v>44896</v>
      </c>
      <c r="F6" s="111"/>
      <c r="G6" s="94"/>
      <c r="H6" s="95"/>
      <c r="I6" s="95"/>
      <c r="J6" s="95"/>
      <c r="K6" s="100" t="s">
        <v>56</v>
      </c>
      <c r="L6" s="101">
        <v>0</v>
      </c>
      <c r="M6" s="102">
        <f>L6/$L$9</f>
        <v>0</v>
      </c>
      <c r="N6" s="112"/>
      <c r="O6" s="112"/>
    </row>
    <row r="7" spans="1:16" x14ac:dyDescent="0.25">
      <c r="A7" s="94"/>
      <c r="B7" s="113" t="s">
        <v>57</v>
      </c>
      <c r="C7" s="92"/>
      <c r="D7" s="95"/>
      <c r="E7" s="114">
        <v>120</v>
      </c>
      <c r="F7" s="115" t="s">
        <v>58</v>
      </c>
      <c r="G7" s="94"/>
      <c r="H7" s="95"/>
      <c r="I7" s="95"/>
      <c r="J7" s="95"/>
      <c r="K7" s="100" t="s">
        <v>59</v>
      </c>
      <c r="L7" s="101">
        <v>0</v>
      </c>
      <c r="M7" s="102">
        <f>L7/$L$9</f>
        <v>0</v>
      </c>
      <c r="N7" s="116"/>
      <c r="O7" s="116"/>
    </row>
    <row r="8" spans="1:16" x14ac:dyDescent="0.25">
      <c r="A8" s="94"/>
      <c r="B8" s="113" t="s">
        <v>60</v>
      </c>
      <c r="C8" s="92"/>
      <c r="D8" s="117">
        <f>E6-1</f>
        <v>44895</v>
      </c>
      <c r="E8" s="118">
        <v>476785.66</v>
      </c>
      <c r="F8" s="115" t="s">
        <v>61</v>
      </c>
      <c r="G8" s="94"/>
      <c r="H8" s="95"/>
      <c r="I8" s="95"/>
      <c r="J8" s="95"/>
      <c r="K8" s="100" t="s">
        <v>62</v>
      </c>
      <c r="L8" s="101">
        <v>0</v>
      </c>
      <c r="M8" s="102">
        <f>L8/$L$9</f>
        <v>0</v>
      </c>
      <c r="N8" s="116"/>
      <c r="O8" s="116"/>
    </row>
    <row r="9" spans="1:16" x14ac:dyDescent="0.25">
      <c r="A9" s="94"/>
      <c r="B9" s="113" t="s">
        <v>60</v>
      </c>
      <c r="C9" s="92"/>
      <c r="D9" s="117">
        <f>EDATE(D8,E7)</f>
        <v>48548</v>
      </c>
      <c r="E9" s="118">
        <v>254470.06</v>
      </c>
      <c r="F9" s="115" t="s">
        <v>61</v>
      </c>
      <c r="G9" s="94"/>
      <c r="H9" s="95"/>
      <c r="I9" s="95"/>
      <c r="J9" s="95"/>
      <c r="K9" s="119" t="s">
        <v>63</v>
      </c>
      <c r="L9" s="120">
        <v>1402.2999999999997</v>
      </c>
      <c r="M9" s="119"/>
      <c r="N9" s="116"/>
      <c r="O9" s="116"/>
    </row>
    <row r="10" spans="1:16" x14ac:dyDescent="0.25">
      <c r="A10" s="94"/>
      <c r="B10" s="113" t="s">
        <v>64</v>
      </c>
      <c r="C10" s="92"/>
      <c r="D10" s="95"/>
      <c r="E10" s="121">
        <f>M4</f>
        <v>0.41827768665763393</v>
      </c>
      <c r="F10" s="115"/>
      <c r="G10" s="94"/>
      <c r="H10" s="95"/>
      <c r="I10" s="95"/>
      <c r="J10" s="95"/>
      <c r="K10" s="95"/>
      <c r="L10" s="95"/>
      <c r="M10" s="122"/>
      <c r="N10" s="122"/>
      <c r="O10" s="122"/>
    </row>
    <row r="11" spans="1:16" x14ac:dyDescent="0.25">
      <c r="A11" s="94"/>
      <c r="B11" s="113" t="s">
        <v>65</v>
      </c>
      <c r="C11" s="92"/>
      <c r="D11" s="95"/>
      <c r="E11" s="123">
        <f>ROUND(E8*E$10,2)</f>
        <v>199428.8</v>
      </c>
      <c r="F11" s="115" t="s">
        <v>61</v>
      </c>
      <c r="G11" s="94"/>
      <c r="H11" s="95"/>
      <c r="I11" s="95"/>
      <c r="J11" s="95"/>
      <c r="K11" s="95"/>
      <c r="L11" s="95"/>
      <c r="M11" s="122"/>
      <c r="N11" s="122"/>
      <c r="O11" s="122"/>
    </row>
    <row r="12" spans="1:16" x14ac:dyDescent="0.25">
      <c r="A12" s="94"/>
      <c r="B12" s="113" t="s">
        <v>66</v>
      </c>
      <c r="C12" s="92"/>
      <c r="D12" s="95"/>
      <c r="E12" s="123">
        <f>ROUND(E9*E$10,2)</f>
        <v>106439.15</v>
      </c>
      <c r="F12" s="115" t="s">
        <v>61</v>
      </c>
      <c r="G12" s="94"/>
      <c r="H12" s="95"/>
      <c r="I12" s="95"/>
      <c r="J12" s="95"/>
      <c r="K12" s="124"/>
      <c r="L12" s="124"/>
      <c r="M12" s="116"/>
      <c r="N12" s="116"/>
      <c r="O12" s="116"/>
      <c r="P12" s="125"/>
    </row>
    <row r="13" spans="1:16" x14ac:dyDescent="0.25">
      <c r="A13" s="94"/>
      <c r="B13" s="126" t="s">
        <v>67</v>
      </c>
      <c r="C13" s="127"/>
      <c r="D13" s="128"/>
      <c r="E13" s="129">
        <v>3.4000000000000002E-2</v>
      </c>
      <c r="F13" s="130"/>
      <c r="G13" s="94"/>
      <c r="H13" s="95"/>
      <c r="I13" s="95"/>
      <c r="J13" s="95"/>
      <c r="K13" s="124"/>
      <c r="L13" s="124"/>
      <c r="M13" s="116"/>
      <c r="N13" s="116"/>
      <c r="O13" s="116"/>
      <c r="P13" s="125"/>
    </row>
    <row r="14" spans="1:16" x14ac:dyDescent="0.25">
      <c r="A14" s="94"/>
      <c r="B14" s="114"/>
      <c r="C14" s="92"/>
      <c r="D14" s="95"/>
      <c r="E14" s="131"/>
      <c r="F14" s="114"/>
      <c r="G14" s="94"/>
      <c r="H14" s="95"/>
      <c r="I14" s="95"/>
      <c r="J14" s="95"/>
      <c r="K14" s="124"/>
      <c r="L14" s="124"/>
      <c r="M14" s="116"/>
      <c r="N14" s="116"/>
      <c r="O14" s="116"/>
      <c r="P14" s="125"/>
    </row>
    <row r="15" spans="1:16" x14ac:dyDescent="0.25">
      <c r="A15" s="95"/>
      <c r="B15" s="95"/>
      <c r="C15" s="95"/>
      <c r="D15" s="95"/>
      <c r="E15" s="95"/>
      <c r="F15" s="95"/>
      <c r="G15" s="95"/>
      <c r="H15" s="95"/>
      <c r="I15" s="95"/>
      <c r="J15" s="95"/>
      <c r="K15" s="124"/>
      <c r="L15" s="124"/>
      <c r="M15" s="116"/>
      <c r="N15" s="116"/>
      <c r="O15" s="116"/>
      <c r="P15" s="125"/>
    </row>
    <row r="16" spans="1:16" ht="15.75" thickBot="1" x14ac:dyDescent="0.3">
      <c r="A16" s="132" t="s">
        <v>68</v>
      </c>
      <c r="B16" s="132" t="s">
        <v>69</v>
      </c>
      <c r="C16" s="132" t="s">
        <v>70</v>
      </c>
      <c r="D16" s="132" t="s">
        <v>71</v>
      </c>
      <c r="E16" s="132" t="s">
        <v>72</v>
      </c>
      <c r="F16" s="132" t="s">
        <v>73</v>
      </c>
      <c r="G16" s="132" t="s">
        <v>74</v>
      </c>
      <c r="H16" s="95"/>
      <c r="I16" s="95"/>
      <c r="J16" s="95"/>
      <c r="K16" s="124"/>
      <c r="L16" s="124"/>
      <c r="M16" s="116"/>
      <c r="N16" s="116"/>
      <c r="O16" s="116"/>
      <c r="P16" s="125"/>
    </row>
    <row r="17" spans="1:16" x14ac:dyDescent="0.25">
      <c r="A17" s="133">
        <f>E6</f>
        <v>44896</v>
      </c>
      <c r="B17" s="92">
        <v>1</v>
      </c>
      <c r="C17" s="105">
        <f>E11</f>
        <v>199428.8</v>
      </c>
      <c r="D17" s="134">
        <f>ROUND(IPMT($E$13/12,B17,$E$7,-$E$11,$E$12,0),2)</f>
        <v>565.04999999999995</v>
      </c>
      <c r="E17" s="134">
        <f>ROUND(PPMT($E$13/12,B17,$E$7,-$E$11,$E$12,0),2)</f>
        <v>651.72</v>
      </c>
      <c r="F17" s="134">
        <f>ROUND(PMT($E$13/12,E7,-E11,E12),2)</f>
        <v>1216.76</v>
      </c>
      <c r="G17" s="134">
        <f>C17-E17</f>
        <v>198777.08</v>
      </c>
      <c r="H17" s="95"/>
      <c r="I17" s="95"/>
      <c r="J17" s="95"/>
      <c r="K17" s="124"/>
      <c r="L17" s="124"/>
      <c r="M17" s="116"/>
      <c r="N17" s="116"/>
      <c r="O17" s="116"/>
      <c r="P17" s="125"/>
    </row>
    <row r="18" spans="1:16" x14ac:dyDescent="0.25">
      <c r="A18" s="133">
        <f>EDATE(A17,1)</f>
        <v>44927</v>
      </c>
      <c r="B18" s="92">
        <v>2</v>
      </c>
      <c r="C18" s="105">
        <f>G17</f>
        <v>198777.08</v>
      </c>
      <c r="D18" s="134">
        <f t="shared" ref="D18:D75" si="0">ROUND(C18*$E$13/12,2)</f>
        <v>563.20000000000005</v>
      </c>
      <c r="E18" s="134">
        <f>F18-D18</f>
        <v>653.55999999999995</v>
      </c>
      <c r="F18" s="134">
        <f>F17</f>
        <v>1216.76</v>
      </c>
      <c r="G18" s="134">
        <f t="shared" ref="G18:G75" si="1">C18-E18</f>
        <v>198123.51999999999</v>
      </c>
      <c r="H18" s="95"/>
      <c r="I18" s="95"/>
      <c r="J18" s="95"/>
      <c r="K18" s="124"/>
      <c r="L18" s="124"/>
      <c r="M18" s="116"/>
      <c r="N18" s="116"/>
      <c r="O18" s="116"/>
      <c r="P18" s="125"/>
    </row>
    <row r="19" spans="1:16" x14ac:dyDescent="0.25">
      <c r="A19" s="133">
        <f>EDATE(A18,1)</f>
        <v>44958</v>
      </c>
      <c r="B19" s="92">
        <v>3</v>
      </c>
      <c r="C19" s="105">
        <f>G18</f>
        <v>198123.51999999999</v>
      </c>
      <c r="D19" s="134">
        <f t="shared" si="0"/>
        <v>561.35</v>
      </c>
      <c r="E19" s="134">
        <f>F19-D19</f>
        <v>655.41</v>
      </c>
      <c r="F19" s="134">
        <f t="shared" ref="F19:F82" si="2">F18</f>
        <v>1216.76</v>
      </c>
      <c r="G19" s="134">
        <f t="shared" si="1"/>
        <v>197468.11</v>
      </c>
      <c r="H19" s="95"/>
      <c r="I19" s="95"/>
      <c r="J19" s="95"/>
      <c r="K19" s="124"/>
      <c r="L19" s="124"/>
      <c r="M19" s="116"/>
      <c r="N19" s="116"/>
      <c r="O19" s="116"/>
      <c r="P19" s="125"/>
    </row>
    <row r="20" spans="1:16" x14ac:dyDescent="0.25">
      <c r="A20" s="133">
        <f t="shared" ref="A20:A83" si="3">EDATE(A19,1)</f>
        <v>44986</v>
      </c>
      <c r="B20" s="92">
        <v>4</v>
      </c>
      <c r="C20" s="105">
        <f t="shared" ref="C20:C75" si="4">G19</f>
        <v>197468.11</v>
      </c>
      <c r="D20" s="134">
        <f t="shared" si="0"/>
        <v>559.49</v>
      </c>
      <c r="E20" s="134">
        <f t="shared" ref="E20:E75" si="5">F20-D20</f>
        <v>657.27</v>
      </c>
      <c r="F20" s="134">
        <f t="shared" si="2"/>
        <v>1216.76</v>
      </c>
      <c r="G20" s="134">
        <f t="shared" si="1"/>
        <v>196810.84</v>
      </c>
      <c r="H20" s="95"/>
      <c r="I20" s="95"/>
      <c r="J20" s="95"/>
      <c r="K20" s="124"/>
      <c r="L20" s="124"/>
      <c r="M20" s="116"/>
      <c r="N20" s="116"/>
      <c r="O20" s="116"/>
      <c r="P20" s="125"/>
    </row>
    <row r="21" spans="1:16" x14ac:dyDescent="0.25">
      <c r="A21" s="133">
        <f t="shared" si="3"/>
        <v>45017</v>
      </c>
      <c r="B21" s="92">
        <v>5</v>
      </c>
      <c r="C21" s="105">
        <f t="shared" si="4"/>
        <v>196810.84</v>
      </c>
      <c r="D21" s="134">
        <f t="shared" si="0"/>
        <v>557.63</v>
      </c>
      <c r="E21" s="134">
        <f t="shared" si="5"/>
        <v>659.13</v>
      </c>
      <c r="F21" s="134">
        <f t="shared" si="2"/>
        <v>1216.76</v>
      </c>
      <c r="G21" s="134">
        <f t="shared" si="1"/>
        <v>196151.71</v>
      </c>
      <c r="H21" s="95"/>
      <c r="I21" s="95"/>
      <c r="J21" s="95"/>
      <c r="K21" s="124"/>
      <c r="L21" s="124"/>
      <c r="M21" s="116"/>
      <c r="N21" s="116"/>
      <c r="O21" s="116"/>
      <c r="P21" s="125"/>
    </row>
    <row r="22" spans="1:16" x14ac:dyDescent="0.25">
      <c r="A22" s="135">
        <f t="shared" si="3"/>
        <v>45047</v>
      </c>
      <c r="B22" s="136">
        <v>6</v>
      </c>
      <c r="C22" s="137">
        <f t="shared" si="4"/>
        <v>196151.71</v>
      </c>
      <c r="D22" s="138">
        <f t="shared" si="0"/>
        <v>555.76</v>
      </c>
      <c r="E22" s="138">
        <f t="shared" si="5"/>
        <v>661</v>
      </c>
      <c r="F22" s="138">
        <f t="shared" si="2"/>
        <v>1216.76</v>
      </c>
      <c r="G22" s="138">
        <f t="shared" si="1"/>
        <v>195490.71</v>
      </c>
      <c r="K22" s="139"/>
      <c r="L22" s="139"/>
      <c r="M22" s="140"/>
      <c r="N22" s="140"/>
      <c r="O22" s="140"/>
      <c r="P22" s="125"/>
    </row>
    <row r="23" spans="1:16" x14ac:dyDescent="0.25">
      <c r="A23" s="135">
        <f t="shared" si="3"/>
        <v>45078</v>
      </c>
      <c r="B23" s="136">
        <v>7</v>
      </c>
      <c r="C23" s="137">
        <f t="shared" si="4"/>
        <v>195490.71</v>
      </c>
      <c r="D23" s="138">
        <f t="shared" si="0"/>
        <v>553.89</v>
      </c>
      <c r="E23" s="138">
        <f t="shared" si="5"/>
        <v>662.87</v>
      </c>
      <c r="F23" s="138">
        <f t="shared" si="2"/>
        <v>1216.76</v>
      </c>
      <c r="G23" s="138">
        <f t="shared" si="1"/>
        <v>194827.84</v>
      </c>
      <c r="K23" s="139"/>
      <c r="L23" s="139"/>
      <c r="M23" s="140"/>
      <c r="N23" s="140"/>
      <c r="O23" s="140"/>
      <c r="P23" s="125"/>
    </row>
    <row r="24" spans="1:16" x14ac:dyDescent="0.25">
      <c r="A24" s="135">
        <f>EDATE(A23,1)</f>
        <v>45108</v>
      </c>
      <c r="B24" s="136">
        <v>8</v>
      </c>
      <c r="C24" s="137">
        <f t="shared" si="4"/>
        <v>194827.84</v>
      </c>
      <c r="D24" s="138">
        <f t="shared" si="0"/>
        <v>552.01</v>
      </c>
      <c r="E24" s="138">
        <f t="shared" si="5"/>
        <v>664.75</v>
      </c>
      <c r="F24" s="138">
        <f t="shared" si="2"/>
        <v>1216.76</v>
      </c>
      <c r="G24" s="138">
        <f t="shared" si="1"/>
        <v>194163.09</v>
      </c>
      <c r="K24" s="139"/>
      <c r="L24" s="139"/>
      <c r="M24" s="140"/>
      <c r="N24" s="140"/>
      <c r="O24" s="140"/>
      <c r="P24" s="125"/>
    </row>
    <row r="25" spans="1:16" x14ac:dyDescent="0.25">
      <c r="A25" s="135">
        <f t="shared" si="3"/>
        <v>45139</v>
      </c>
      <c r="B25" s="136">
        <v>9</v>
      </c>
      <c r="C25" s="137">
        <f t="shared" si="4"/>
        <v>194163.09</v>
      </c>
      <c r="D25" s="138">
        <f t="shared" si="0"/>
        <v>550.13</v>
      </c>
      <c r="E25" s="138">
        <f t="shared" si="5"/>
        <v>666.63</v>
      </c>
      <c r="F25" s="138">
        <f t="shared" si="2"/>
        <v>1216.76</v>
      </c>
      <c r="G25" s="138">
        <f t="shared" si="1"/>
        <v>193496.46</v>
      </c>
      <c r="K25" s="139"/>
      <c r="L25" s="139"/>
      <c r="M25" s="140"/>
      <c r="N25" s="140"/>
      <c r="O25" s="140"/>
      <c r="P25" s="125"/>
    </row>
    <row r="26" spans="1:16" x14ac:dyDescent="0.25">
      <c r="A26" s="135">
        <f t="shared" si="3"/>
        <v>45170</v>
      </c>
      <c r="B26" s="136">
        <v>10</v>
      </c>
      <c r="C26" s="137">
        <f t="shared" si="4"/>
        <v>193496.46</v>
      </c>
      <c r="D26" s="138">
        <f t="shared" si="0"/>
        <v>548.24</v>
      </c>
      <c r="E26" s="138">
        <f t="shared" si="5"/>
        <v>668.52</v>
      </c>
      <c r="F26" s="138">
        <f t="shared" si="2"/>
        <v>1216.76</v>
      </c>
      <c r="G26" s="138">
        <f t="shared" si="1"/>
        <v>192827.94</v>
      </c>
      <c r="K26" s="139"/>
      <c r="L26" s="139"/>
      <c r="M26" s="140"/>
      <c r="N26" s="140"/>
      <c r="O26" s="140"/>
      <c r="P26" s="125"/>
    </row>
    <row r="27" spans="1:16" x14ac:dyDescent="0.25">
      <c r="A27" s="135">
        <f t="shared" si="3"/>
        <v>45200</v>
      </c>
      <c r="B27" s="136">
        <v>11</v>
      </c>
      <c r="C27" s="137">
        <f t="shared" si="4"/>
        <v>192827.94</v>
      </c>
      <c r="D27" s="138">
        <f t="shared" si="0"/>
        <v>546.35</v>
      </c>
      <c r="E27" s="138">
        <f t="shared" si="5"/>
        <v>670.41</v>
      </c>
      <c r="F27" s="138">
        <f t="shared" si="2"/>
        <v>1216.76</v>
      </c>
      <c r="G27" s="138">
        <f t="shared" si="1"/>
        <v>192157.53</v>
      </c>
    </row>
    <row r="28" spans="1:16" x14ac:dyDescent="0.25">
      <c r="A28" s="135">
        <f t="shared" si="3"/>
        <v>45231</v>
      </c>
      <c r="B28" s="136">
        <v>12</v>
      </c>
      <c r="C28" s="137">
        <f t="shared" si="4"/>
        <v>192157.53</v>
      </c>
      <c r="D28" s="138">
        <f t="shared" si="0"/>
        <v>544.45000000000005</v>
      </c>
      <c r="E28" s="138">
        <f t="shared" si="5"/>
        <v>672.31</v>
      </c>
      <c r="F28" s="138">
        <f t="shared" si="2"/>
        <v>1216.76</v>
      </c>
      <c r="G28" s="138">
        <f t="shared" si="1"/>
        <v>191485.22</v>
      </c>
    </row>
    <row r="29" spans="1:16" x14ac:dyDescent="0.25">
      <c r="A29" s="135">
        <f t="shared" si="3"/>
        <v>45261</v>
      </c>
      <c r="B29" s="136">
        <v>13</v>
      </c>
      <c r="C29" s="137">
        <f t="shared" si="4"/>
        <v>191485.22</v>
      </c>
      <c r="D29" s="138">
        <f t="shared" si="0"/>
        <v>542.54</v>
      </c>
      <c r="E29" s="138">
        <f t="shared" si="5"/>
        <v>674.22</v>
      </c>
      <c r="F29" s="138">
        <f t="shared" si="2"/>
        <v>1216.76</v>
      </c>
      <c r="G29" s="138">
        <f t="shared" si="1"/>
        <v>190811</v>
      </c>
    </row>
    <row r="30" spans="1:16" x14ac:dyDescent="0.25">
      <c r="A30" s="135">
        <f t="shared" si="3"/>
        <v>45292</v>
      </c>
      <c r="B30" s="136">
        <v>14</v>
      </c>
      <c r="C30" s="137">
        <f t="shared" si="4"/>
        <v>190811</v>
      </c>
      <c r="D30" s="138">
        <f t="shared" si="0"/>
        <v>540.63</v>
      </c>
      <c r="E30" s="138">
        <f t="shared" si="5"/>
        <v>676.13</v>
      </c>
      <c r="F30" s="138">
        <f t="shared" si="2"/>
        <v>1216.76</v>
      </c>
      <c r="G30" s="138">
        <f t="shared" si="1"/>
        <v>190134.87</v>
      </c>
    </row>
    <row r="31" spans="1:16" x14ac:dyDescent="0.25">
      <c r="A31" s="135">
        <f t="shared" si="3"/>
        <v>45323</v>
      </c>
      <c r="B31" s="136">
        <v>15</v>
      </c>
      <c r="C31" s="137">
        <f t="shared" si="4"/>
        <v>190134.87</v>
      </c>
      <c r="D31" s="138">
        <f t="shared" si="0"/>
        <v>538.72</v>
      </c>
      <c r="E31" s="138">
        <f t="shared" si="5"/>
        <v>678.04</v>
      </c>
      <c r="F31" s="138">
        <f t="shared" si="2"/>
        <v>1216.76</v>
      </c>
      <c r="G31" s="138">
        <f t="shared" si="1"/>
        <v>189456.83</v>
      </c>
    </row>
    <row r="32" spans="1:16" x14ac:dyDescent="0.25">
      <c r="A32" s="135">
        <f t="shared" si="3"/>
        <v>45352</v>
      </c>
      <c r="B32" s="136">
        <v>16</v>
      </c>
      <c r="C32" s="137">
        <f t="shared" si="4"/>
        <v>189456.83</v>
      </c>
      <c r="D32" s="138">
        <f t="shared" si="0"/>
        <v>536.79</v>
      </c>
      <c r="E32" s="138">
        <f t="shared" si="5"/>
        <v>679.97</v>
      </c>
      <c r="F32" s="138">
        <f t="shared" si="2"/>
        <v>1216.76</v>
      </c>
      <c r="G32" s="138">
        <f t="shared" si="1"/>
        <v>188776.86</v>
      </c>
    </row>
    <row r="33" spans="1:7" x14ac:dyDescent="0.25">
      <c r="A33" s="135">
        <f t="shared" si="3"/>
        <v>45383</v>
      </c>
      <c r="B33" s="136">
        <v>17</v>
      </c>
      <c r="C33" s="137">
        <f t="shared" si="4"/>
        <v>188776.86</v>
      </c>
      <c r="D33" s="138">
        <f t="shared" si="0"/>
        <v>534.87</v>
      </c>
      <c r="E33" s="138">
        <f t="shared" si="5"/>
        <v>681.89</v>
      </c>
      <c r="F33" s="138">
        <f t="shared" si="2"/>
        <v>1216.76</v>
      </c>
      <c r="G33" s="138">
        <f t="shared" si="1"/>
        <v>188094.96999999997</v>
      </c>
    </row>
    <row r="34" spans="1:7" x14ac:dyDescent="0.25">
      <c r="A34" s="135">
        <f t="shared" si="3"/>
        <v>45413</v>
      </c>
      <c r="B34" s="136">
        <v>18</v>
      </c>
      <c r="C34" s="137">
        <f t="shared" si="4"/>
        <v>188094.96999999997</v>
      </c>
      <c r="D34" s="138">
        <f t="shared" si="0"/>
        <v>532.94000000000005</v>
      </c>
      <c r="E34" s="138">
        <f t="shared" si="5"/>
        <v>683.81999999999994</v>
      </c>
      <c r="F34" s="138">
        <f t="shared" si="2"/>
        <v>1216.76</v>
      </c>
      <c r="G34" s="138">
        <f t="shared" si="1"/>
        <v>187411.14999999997</v>
      </c>
    </row>
    <row r="35" spans="1:7" x14ac:dyDescent="0.25">
      <c r="A35" s="135">
        <f t="shared" si="3"/>
        <v>45444</v>
      </c>
      <c r="B35" s="136">
        <v>19</v>
      </c>
      <c r="C35" s="137">
        <f t="shared" si="4"/>
        <v>187411.14999999997</v>
      </c>
      <c r="D35" s="138">
        <f t="shared" si="0"/>
        <v>531</v>
      </c>
      <c r="E35" s="138">
        <f t="shared" si="5"/>
        <v>685.76</v>
      </c>
      <c r="F35" s="138">
        <f t="shared" si="2"/>
        <v>1216.76</v>
      </c>
      <c r="G35" s="138">
        <f t="shared" si="1"/>
        <v>186725.38999999996</v>
      </c>
    </row>
    <row r="36" spans="1:7" x14ac:dyDescent="0.25">
      <c r="A36" s="135">
        <f t="shared" si="3"/>
        <v>45474</v>
      </c>
      <c r="B36" s="136">
        <v>20</v>
      </c>
      <c r="C36" s="137">
        <f t="shared" si="4"/>
        <v>186725.38999999996</v>
      </c>
      <c r="D36" s="138">
        <f t="shared" si="0"/>
        <v>529.05999999999995</v>
      </c>
      <c r="E36" s="138">
        <f t="shared" si="5"/>
        <v>687.7</v>
      </c>
      <c r="F36" s="138">
        <f t="shared" si="2"/>
        <v>1216.76</v>
      </c>
      <c r="G36" s="138">
        <f t="shared" si="1"/>
        <v>186037.68999999994</v>
      </c>
    </row>
    <row r="37" spans="1:7" x14ac:dyDescent="0.25">
      <c r="A37" s="135">
        <f t="shared" si="3"/>
        <v>45505</v>
      </c>
      <c r="B37" s="136">
        <v>21</v>
      </c>
      <c r="C37" s="137">
        <f t="shared" si="4"/>
        <v>186037.68999999994</v>
      </c>
      <c r="D37" s="138">
        <f t="shared" si="0"/>
        <v>527.11</v>
      </c>
      <c r="E37" s="138">
        <f t="shared" si="5"/>
        <v>689.65</v>
      </c>
      <c r="F37" s="138">
        <f t="shared" si="2"/>
        <v>1216.76</v>
      </c>
      <c r="G37" s="138">
        <f t="shared" si="1"/>
        <v>185348.03999999995</v>
      </c>
    </row>
    <row r="38" spans="1:7" x14ac:dyDescent="0.25">
      <c r="A38" s="135">
        <f t="shared" si="3"/>
        <v>45536</v>
      </c>
      <c r="B38" s="136">
        <v>22</v>
      </c>
      <c r="C38" s="137">
        <f t="shared" si="4"/>
        <v>185348.03999999995</v>
      </c>
      <c r="D38" s="138">
        <f t="shared" si="0"/>
        <v>525.15</v>
      </c>
      <c r="E38" s="138">
        <f t="shared" si="5"/>
        <v>691.61</v>
      </c>
      <c r="F38" s="138">
        <f t="shared" si="2"/>
        <v>1216.76</v>
      </c>
      <c r="G38" s="138">
        <f t="shared" si="1"/>
        <v>184656.42999999996</v>
      </c>
    </row>
    <row r="39" spans="1:7" x14ac:dyDescent="0.25">
      <c r="A39" s="135">
        <f t="shared" si="3"/>
        <v>45566</v>
      </c>
      <c r="B39" s="136">
        <v>23</v>
      </c>
      <c r="C39" s="137">
        <f t="shared" si="4"/>
        <v>184656.42999999996</v>
      </c>
      <c r="D39" s="138">
        <f t="shared" si="0"/>
        <v>523.19000000000005</v>
      </c>
      <c r="E39" s="138">
        <f t="shared" si="5"/>
        <v>693.56999999999994</v>
      </c>
      <c r="F39" s="138">
        <f t="shared" si="2"/>
        <v>1216.76</v>
      </c>
      <c r="G39" s="138">
        <f t="shared" si="1"/>
        <v>183962.85999999996</v>
      </c>
    </row>
    <row r="40" spans="1:7" x14ac:dyDescent="0.25">
      <c r="A40" s="135">
        <f t="shared" si="3"/>
        <v>45597</v>
      </c>
      <c r="B40" s="136">
        <v>24</v>
      </c>
      <c r="C40" s="137">
        <f t="shared" si="4"/>
        <v>183962.85999999996</v>
      </c>
      <c r="D40" s="138">
        <f t="shared" si="0"/>
        <v>521.23</v>
      </c>
      <c r="E40" s="138">
        <f t="shared" si="5"/>
        <v>695.53</v>
      </c>
      <c r="F40" s="138">
        <f t="shared" si="2"/>
        <v>1216.76</v>
      </c>
      <c r="G40" s="138">
        <f t="shared" si="1"/>
        <v>183267.32999999996</v>
      </c>
    </row>
    <row r="41" spans="1:7" x14ac:dyDescent="0.25">
      <c r="A41" s="135">
        <f t="shared" si="3"/>
        <v>45627</v>
      </c>
      <c r="B41" s="136">
        <v>25</v>
      </c>
      <c r="C41" s="137">
        <f t="shared" si="4"/>
        <v>183267.32999999996</v>
      </c>
      <c r="D41" s="138">
        <f t="shared" si="0"/>
        <v>519.26</v>
      </c>
      <c r="E41" s="138">
        <f t="shared" si="5"/>
        <v>697.5</v>
      </c>
      <c r="F41" s="138">
        <f t="shared" si="2"/>
        <v>1216.76</v>
      </c>
      <c r="G41" s="138">
        <f t="shared" si="1"/>
        <v>182569.82999999996</v>
      </c>
    </row>
    <row r="42" spans="1:7" x14ac:dyDescent="0.25">
      <c r="A42" s="135">
        <f t="shared" si="3"/>
        <v>45658</v>
      </c>
      <c r="B42" s="136">
        <v>26</v>
      </c>
      <c r="C42" s="137">
        <f t="shared" si="4"/>
        <v>182569.82999999996</v>
      </c>
      <c r="D42" s="138">
        <f t="shared" si="0"/>
        <v>517.28</v>
      </c>
      <c r="E42" s="138">
        <f t="shared" si="5"/>
        <v>699.48</v>
      </c>
      <c r="F42" s="138">
        <f t="shared" si="2"/>
        <v>1216.76</v>
      </c>
      <c r="G42" s="138">
        <f t="shared" si="1"/>
        <v>181870.34999999995</v>
      </c>
    </row>
    <row r="43" spans="1:7" x14ac:dyDescent="0.25">
      <c r="A43" s="135">
        <f t="shared" si="3"/>
        <v>45689</v>
      </c>
      <c r="B43" s="136">
        <v>27</v>
      </c>
      <c r="C43" s="137">
        <f t="shared" si="4"/>
        <v>181870.34999999995</v>
      </c>
      <c r="D43" s="138">
        <f t="shared" si="0"/>
        <v>515.29999999999995</v>
      </c>
      <c r="E43" s="138">
        <f t="shared" si="5"/>
        <v>701.46</v>
      </c>
      <c r="F43" s="138">
        <f t="shared" si="2"/>
        <v>1216.76</v>
      </c>
      <c r="G43" s="138">
        <f t="shared" si="1"/>
        <v>181168.88999999996</v>
      </c>
    </row>
    <row r="44" spans="1:7" x14ac:dyDescent="0.25">
      <c r="A44" s="135">
        <f t="shared" si="3"/>
        <v>45717</v>
      </c>
      <c r="B44" s="136">
        <v>28</v>
      </c>
      <c r="C44" s="137">
        <f t="shared" si="4"/>
        <v>181168.88999999996</v>
      </c>
      <c r="D44" s="138">
        <f t="shared" si="0"/>
        <v>513.30999999999995</v>
      </c>
      <c r="E44" s="138">
        <f t="shared" si="5"/>
        <v>703.45</v>
      </c>
      <c r="F44" s="138">
        <f t="shared" si="2"/>
        <v>1216.76</v>
      </c>
      <c r="G44" s="138">
        <f t="shared" si="1"/>
        <v>180465.43999999994</v>
      </c>
    </row>
    <row r="45" spans="1:7" x14ac:dyDescent="0.25">
      <c r="A45" s="135">
        <f t="shared" si="3"/>
        <v>45748</v>
      </c>
      <c r="B45" s="136">
        <v>29</v>
      </c>
      <c r="C45" s="137">
        <f t="shared" si="4"/>
        <v>180465.43999999994</v>
      </c>
      <c r="D45" s="138">
        <f t="shared" si="0"/>
        <v>511.32</v>
      </c>
      <c r="E45" s="138">
        <f t="shared" si="5"/>
        <v>705.44</v>
      </c>
      <c r="F45" s="138">
        <f t="shared" si="2"/>
        <v>1216.76</v>
      </c>
      <c r="G45" s="138">
        <f t="shared" si="1"/>
        <v>179759.99999999994</v>
      </c>
    </row>
    <row r="46" spans="1:7" x14ac:dyDescent="0.25">
      <c r="A46" s="135">
        <f t="shared" si="3"/>
        <v>45778</v>
      </c>
      <c r="B46" s="136">
        <v>30</v>
      </c>
      <c r="C46" s="137">
        <f t="shared" si="4"/>
        <v>179759.99999999994</v>
      </c>
      <c r="D46" s="138">
        <f t="shared" si="0"/>
        <v>509.32</v>
      </c>
      <c r="E46" s="138">
        <f t="shared" si="5"/>
        <v>707.44</v>
      </c>
      <c r="F46" s="138">
        <f t="shared" si="2"/>
        <v>1216.76</v>
      </c>
      <c r="G46" s="138">
        <f t="shared" si="1"/>
        <v>179052.55999999994</v>
      </c>
    </row>
    <row r="47" spans="1:7" x14ac:dyDescent="0.25">
      <c r="A47" s="135">
        <f t="shared" si="3"/>
        <v>45809</v>
      </c>
      <c r="B47" s="136">
        <v>31</v>
      </c>
      <c r="C47" s="137">
        <f t="shared" si="4"/>
        <v>179052.55999999994</v>
      </c>
      <c r="D47" s="138">
        <f t="shared" si="0"/>
        <v>507.32</v>
      </c>
      <c r="E47" s="138">
        <f t="shared" si="5"/>
        <v>709.44</v>
      </c>
      <c r="F47" s="138">
        <f t="shared" si="2"/>
        <v>1216.76</v>
      </c>
      <c r="G47" s="138">
        <f t="shared" si="1"/>
        <v>178343.11999999994</v>
      </c>
    </row>
    <row r="48" spans="1:7" x14ac:dyDescent="0.25">
      <c r="A48" s="135">
        <f t="shared" si="3"/>
        <v>45839</v>
      </c>
      <c r="B48" s="136">
        <v>32</v>
      </c>
      <c r="C48" s="137">
        <f t="shared" si="4"/>
        <v>178343.11999999994</v>
      </c>
      <c r="D48" s="138">
        <f t="shared" si="0"/>
        <v>505.31</v>
      </c>
      <c r="E48" s="138">
        <f t="shared" si="5"/>
        <v>711.45</v>
      </c>
      <c r="F48" s="138">
        <f t="shared" si="2"/>
        <v>1216.76</v>
      </c>
      <c r="G48" s="138">
        <f t="shared" si="1"/>
        <v>177631.66999999993</v>
      </c>
    </row>
    <row r="49" spans="1:7" x14ac:dyDescent="0.25">
      <c r="A49" s="135">
        <f t="shared" si="3"/>
        <v>45870</v>
      </c>
      <c r="B49" s="136">
        <v>33</v>
      </c>
      <c r="C49" s="137">
        <f t="shared" si="4"/>
        <v>177631.66999999993</v>
      </c>
      <c r="D49" s="138">
        <f t="shared" si="0"/>
        <v>503.29</v>
      </c>
      <c r="E49" s="138">
        <f t="shared" si="5"/>
        <v>713.47</v>
      </c>
      <c r="F49" s="138">
        <f t="shared" si="2"/>
        <v>1216.76</v>
      </c>
      <c r="G49" s="138">
        <f t="shared" si="1"/>
        <v>176918.19999999992</v>
      </c>
    </row>
    <row r="50" spans="1:7" x14ac:dyDescent="0.25">
      <c r="A50" s="135">
        <f t="shared" si="3"/>
        <v>45901</v>
      </c>
      <c r="B50" s="136">
        <v>34</v>
      </c>
      <c r="C50" s="137">
        <f t="shared" si="4"/>
        <v>176918.19999999992</v>
      </c>
      <c r="D50" s="138">
        <f t="shared" si="0"/>
        <v>501.27</v>
      </c>
      <c r="E50" s="138">
        <f t="shared" si="5"/>
        <v>715.49</v>
      </c>
      <c r="F50" s="138">
        <f t="shared" si="2"/>
        <v>1216.76</v>
      </c>
      <c r="G50" s="138">
        <f t="shared" si="1"/>
        <v>176202.70999999993</v>
      </c>
    </row>
    <row r="51" spans="1:7" x14ac:dyDescent="0.25">
      <c r="A51" s="135">
        <f t="shared" si="3"/>
        <v>45931</v>
      </c>
      <c r="B51" s="136">
        <v>35</v>
      </c>
      <c r="C51" s="137">
        <f t="shared" si="4"/>
        <v>176202.70999999993</v>
      </c>
      <c r="D51" s="138">
        <f t="shared" si="0"/>
        <v>499.24</v>
      </c>
      <c r="E51" s="138">
        <f t="shared" si="5"/>
        <v>717.52</v>
      </c>
      <c r="F51" s="138">
        <f t="shared" si="2"/>
        <v>1216.76</v>
      </c>
      <c r="G51" s="138">
        <f t="shared" si="1"/>
        <v>175485.18999999994</v>
      </c>
    </row>
    <row r="52" spans="1:7" x14ac:dyDescent="0.25">
      <c r="A52" s="135">
        <f t="shared" si="3"/>
        <v>45962</v>
      </c>
      <c r="B52" s="136">
        <v>36</v>
      </c>
      <c r="C52" s="137">
        <f t="shared" si="4"/>
        <v>175485.18999999994</v>
      </c>
      <c r="D52" s="138">
        <f t="shared" si="0"/>
        <v>497.21</v>
      </c>
      <c r="E52" s="138">
        <f t="shared" si="5"/>
        <v>719.55</v>
      </c>
      <c r="F52" s="138">
        <f t="shared" si="2"/>
        <v>1216.76</v>
      </c>
      <c r="G52" s="138">
        <f t="shared" si="1"/>
        <v>174765.63999999996</v>
      </c>
    </row>
    <row r="53" spans="1:7" x14ac:dyDescent="0.25">
      <c r="A53" s="135">
        <f t="shared" si="3"/>
        <v>45992</v>
      </c>
      <c r="B53" s="136">
        <v>37</v>
      </c>
      <c r="C53" s="137">
        <f t="shared" si="4"/>
        <v>174765.63999999996</v>
      </c>
      <c r="D53" s="138">
        <f t="shared" si="0"/>
        <v>495.17</v>
      </c>
      <c r="E53" s="138">
        <f t="shared" si="5"/>
        <v>721.58999999999992</v>
      </c>
      <c r="F53" s="138">
        <f t="shared" si="2"/>
        <v>1216.76</v>
      </c>
      <c r="G53" s="138">
        <f t="shared" si="1"/>
        <v>174044.04999999996</v>
      </c>
    </row>
    <row r="54" spans="1:7" x14ac:dyDescent="0.25">
      <c r="A54" s="135">
        <f t="shared" si="3"/>
        <v>46023</v>
      </c>
      <c r="B54" s="136">
        <v>38</v>
      </c>
      <c r="C54" s="137">
        <f t="shared" si="4"/>
        <v>174044.04999999996</v>
      </c>
      <c r="D54" s="138">
        <f t="shared" si="0"/>
        <v>493.12</v>
      </c>
      <c r="E54" s="138">
        <f t="shared" si="5"/>
        <v>723.64</v>
      </c>
      <c r="F54" s="138">
        <f t="shared" si="2"/>
        <v>1216.76</v>
      </c>
      <c r="G54" s="138">
        <f t="shared" si="1"/>
        <v>173320.40999999995</v>
      </c>
    </row>
    <row r="55" spans="1:7" x14ac:dyDescent="0.25">
      <c r="A55" s="135">
        <f t="shared" si="3"/>
        <v>46054</v>
      </c>
      <c r="B55" s="136">
        <v>39</v>
      </c>
      <c r="C55" s="137">
        <f t="shared" si="4"/>
        <v>173320.40999999995</v>
      </c>
      <c r="D55" s="138">
        <f t="shared" si="0"/>
        <v>491.07</v>
      </c>
      <c r="E55" s="138">
        <f t="shared" si="5"/>
        <v>725.69</v>
      </c>
      <c r="F55" s="138">
        <f t="shared" si="2"/>
        <v>1216.76</v>
      </c>
      <c r="G55" s="138">
        <f t="shared" si="1"/>
        <v>172594.71999999994</v>
      </c>
    </row>
    <row r="56" spans="1:7" x14ac:dyDescent="0.25">
      <c r="A56" s="135">
        <f t="shared" si="3"/>
        <v>46082</v>
      </c>
      <c r="B56" s="136">
        <v>40</v>
      </c>
      <c r="C56" s="137">
        <f t="shared" si="4"/>
        <v>172594.71999999994</v>
      </c>
      <c r="D56" s="138">
        <f t="shared" si="0"/>
        <v>489.02</v>
      </c>
      <c r="E56" s="138">
        <f t="shared" si="5"/>
        <v>727.74</v>
      </c>
      <c r="F56" s="138">
        <f t="shared" si="2"/>
        <v>1216.76</v>
      </c>
      <c r="G56" s="138">
        <f t="shared" si="1"/>
        <v>171866.97999999995</v>
      </c>
    </row>
    <row r="57" spans="1:7" x14ac:dyDescent="0.25">
      <c r="A57" s="135">
        <f t="shared" si="3"/>
        <v>46113</v>
      </c>
      <c r="B57" s="136">
        <v>41</v>
      </c>
      <c r="C57" s="137">
        <f t="shared" si="4"/>
        <v>171866.97999999995</v>
      </c>
      <c r="D57" s="138">
        <f t="shared" si="0"/>
        <v>486.96</v>
      </c>
      <c r="E57" s="138">
        <f t="shared" si="5"/>
        <v>729.8</v>
      </c>
      <c r="F57" s="138">
        <f t="shared" si="2"/>
        <v>1216.76</v>
      </c>
      <c r="G57" s="138">
        <f t="shared" si="1"/>
        <v>171137.17999999996</v>
      </c>
    </row>
    <row r="58" spans="1:7" x14ac:dyDescent="0.25">
      <c r="A58" s="135">
        <f t="shared" si="3"/>
        <v>46143</v>
      </c>
      <c r="B58" s="136">
        <v>42</v>
      </c>
      <c r="C58" s="137">
        <f t="shared" si="4"/>
        <v>171137.17999999996</v>
      </c>
      <c r="D58" s="138">
        <f t="shared" si="0"/>
        <v>484.89</v>
      </c>
      <c r="E58" s="138">
        <f t="shared" si="5"/>
        <v>731.87</v>
      </c>
      <c r="F58" s="138">
        <f t="shared" si="2"/>
        <v>1216.76</v>
      </c>
      <c r="G58" s="138">
        <f t="shared" si="1"/>
        <v>170405.30999999997</v>
      </c>
    </row>
    <row r="59" spans="1:7" x14ac:dyDescent="0.25">
      <c r="A59" s="135">
        <f t="shared" si="3"/>
        <v>46174</v>
      </c>
      <c r="B59" s="136">
        <v>43</v>
      </c>
      <c r="C59" s="137">
        <f t="shared" si="4"/>
        <v>170405.30999999997</v>
      </c>
      <c r="D59" s="138">
        <f t="shared" si="0"/>
        <v>482.82</v>
      </c>
      <c r="E59" s="138">
        <f t="shared" si="5"/>
        <v>733.94</v>
      </c>
      <c r="F59" s="138">
        <f t="shared" si="2"/>
        <v>1216.76</v>
      </c>
      <c r="G59" s="138">
        <f t="shared" si="1"/>
        <v>169671.36999999997</v>
      </c>
    </row>
    <row r="60" spans="1:7" x14ac:dyDescent="0.25">
      <c r="A60" s="135">
        <f t="shared" si="3"/>
        <v>46204</v>
      </c>
      <c r="B60" s="136">
        <v>44</v>
      </c>
      <c r="C60" s="137">
        <f t="shared" si="4"/>
        <v>169671.36999999997</v>
      </c>
      <c r="D60" s="138">
        <f t="shared" si="0"/>
        <v>480.74</v>
      </c>
      <c r="E60" s="138">
        <f t="shared" si="5"/>
        <v>736.02</v>
      </c>
      <c r="F60" s="138">
        <f t="shared" si="2"/>
        <v>1216.76</v>
      </c>
      <c r="G60" s="138">
        <f t="shared" si="1"/>
        <v>168935.34999999998</v>
      </c>
    </row>
    <row r="61" spans="1:7" x14ac:dyDescent="0.25">
      <c r="A61" s="135">
        <f t="shared" si="3"/>
        <v>46235</v>
      </c>
      <c r="B61" s="136">
        <v>45</v>
      </c>
      <c r="C61" s="137">
        <f t="shared" si="4"/>
        <v>168935.34999999998</v>
      </c>
      <c r="D61" s="138">
        <f t="shared" si="0"/>
        <v>478.65</v>
      </c>
      <c r="E61" s="138">
        <f t="shared" si="5"/>
        <v>738.11</v>
      </c>
      <c r="F61" s="138">
        <f t="shared" si="2"/>
        <v>1216.76</v>
      </c>
      <c r="G61" s="138">
        <f t="shared" si="1"/>
        <v>168197.24</v>
      </c>
    </row>
    <row r="62" spans="1:7" x14ac:dyDescent="0.25">
      <c r="A62" s="135">
        <f t="shared" si="3"/>
        <v>46266</v>
      </c>
      <c r="B62" s="136">
        <v>46</v>
      </c>
      <c r="C62" s="137">
        <f t="shared" si="4"/>
        <v>168197.24</v>
      </c>
      <c r="D62" s="138">
        <f t="shared" si="0"/>
        <v>476.56</v>
      </c>
      <c r="E62" s="138">
        <f t="shared" si="5"/>
        <v>740.2</v>
      </c>
      <c r="F62" s="138">
        <f t="shared" si="2"/>
        <v>1216.76</v>
      </c>
      <c r="G62" s="138">
        <f t="shared" si="1"/>
        <v>167457.03999999998</v>
      </c>
    </row>
    <row r="63" spans="1:7" x14ac:dyDescent="0.25">
      <c r="A63" s="135">
        <f t="shared" si="3"/>
        <v>46296</v>
      </c>
      <c r="B63" s="136">
        <v>47</v>
      </c>
      <c r="C63" s="137">
        <f t="shared" si="4"/>
        <v>167457.03999999998</v>
      </c>
      <c r="D63" s="138">
        <f t="shared" si="0"/>
        <v>474.46</v>
      </c>
      <c r="E63" s="138">
        <f t="shared" si="5"/>
        <v>742.3</v>
      </c>
      <c r="F63" s="138">
        <f t="shared" si="2"/>
        <v>1216.76</v>
      </c>
      <c r="G63" s="138">
        <f t="shared" si="1"/>
        <v>166714.74</v>
      </c>
    </row>
    <row r="64" spans="1:7" x14ac:dyDescent="0.25">
      <c r="A64" s="135">
        <f t="shared" si="3"/>
        <v>46327</v>
      </c>
      <c r="B64" s="136">
        <v>48</v>
      </c>
      <c r="C64" s="137">
        <f t="shared" si="4"/>
        <v>166714.74</v>
      </c>
      <c r="D64" s="138">
        <f t="shared" si="0"/>
        <v>472.36</v>
      </c>
      <c r="E64" s="138">
        <f t="shared" si="5"/>
        <v>744.4</v>
      </c>
      <c r="F64" s="138">
        <f t="shared" si="2"/>
        <v>1216.76</v>
      </c>
      <c r="G64" s="138">
        <f t="shared" si="1"/>
        <v>165970.34</v>
      </c>
    </row>
    <row r="65" spans="1:7" x14ac:dyDescent="0.25">
      <c r="A65" s="135">
        <f t="shared" si="3"/>
        <v>46357</v>
      </c>
      <c r="B65" s="136">
        <v>49</v>
      </c>
      <c r="C65" s="137">
        <f t="shared" si="4"/>
        <v>165970.34</v>
      </c>
      <c r="D65" s="138">
        <f t="shared" si="0"/>
        <v>470.25</v>
      </c>
      <c r="E65" s="138">
        <f t="shared" si="5"/>
        <v>746.51</v>
      </c>
      <c r="F65" s="138">
        <f t="shared" si="2"/>
        <v>1216.76</v>
      </c>
      <c r="G65" s="138">
        <f t="shared" si="1"/>
        <v>165223.82999999999</v>
      </c>
    </row>
    <row r="66" spans="1:7" x14ac:dyDescent="0.25">
      <c r="A66" s="135">
        <f t="shared" si="3"/>
        <v>46388</v>
      </c>
      <c r="B66" s="136">
        <v>50</v>
      </c>
      <c r="C66" s="137">
        <f t="shared" si="4"/>
        <v>165223.82999999999</v>
      </c>
      <c r="D66" s="138">
        <f t="shared" si="0"/>
        <v>468.13</v>
      </c>
      <c r="E66" s="138">
        <f t="shared" si="5"/>
        <v>748.63</v>
      </c>
      <c r="F66" s="138">
        <f t="shared" si="2"/>
        <v>1216.76</v>
      </c>
      <c r="G66" s="138">
        <f t="shared" si="1"/>
        <v>164475.19999999998</v>
      </c>
    </row>
    <row r="67" spans="1:7" x14ac:dyDescent="0.25">
      <c r="A67" s="135">
        <f t="shared" si="3"/>
        <v>46419</v>
      </c>
      <c r="B67" s="136">
        <v>51</v>
      </c>
      <c r="C67" s="137">
        <f t="shared" si="4"/>
        <v>164475.19999999998</v>
      </c>
      <c r="D67" s="138">
        <f t="shared" si="0"/>
        <v>466.01</v>
      </c>
      <c r="E67" s="138">
        <f t="shared" si="5"/>
        <v>750.75</v>
      </c>
      <c r="F67" s="138">
        <f t="shared" si="2"/>
        <v>1216.76</v>
      </c>
      <c r="G67" s="138">
        <f t="shared" si="1"/>
        <v>163724.44999999998</v>
      </c>
    </row>
    <row r="68" spans="1:7" x14ac:dyDescent="0.25">
      <c r="A68" s="135">
        <f t="shared" si="3"/>
        <v>46447</v>
      </c>
      <c r="B68" s="136">
        <v>52</v>
      </c>
      <c r="C68" s="137">
        <f t="shared" si="4"/>
        <v>163724.44999999998</v>
      </c>
      <c r="D68" s="138">
        <f t="shared" si="0"/>
        <v>463.89</v>
      </c>
      <c r="E68" s="138">
        <f t="shared" si="5"/>
        <v>752.87</v>
      </c>
      <c r="F68" s="138">
        <f t="shared" si="2"/>
        <v>1216.76</v>
      </c>
      <c r="G68" s="138">
        <f t="shared" si="1"/>
        <v>162971.57999999999</v>
      </c>
    </row>
    <row r="69" spans="1:7" x14ac:dyDescent="0.25">
      <c r="A69" s="135">
        <f t="shared" si="3"/>
        <v>46478</v>
      </c>
      <c r="B69" s="136">
        <v>53</v>
      </c>
      <c r="C69" s="137">
        <f t="shared" si="4"/>
        <v>162971.57999999999</v>
      </c>
      <c r="D69" s="138">
        <f t="shared" si="0"/>
        <v>461.75</v>
      </c>
      <c r="E69" s="138">
        <f t="shared" si="5"/>
        <v>755.01</v>
      </c>
      <c r="F69" s="138">
        <f t="shared" si="2"/>
        <v>1216.76</v>
      </c>
      <c r="G69" s="138">
        <f t="shared" si="1"/>
        <v>162216.56999999998</v>
      </c>
    </row>
    <row r="70" spans="1:7" x14ac:dyDescent="0.25">
      <c r="A70" s="135">
        <f t="shared" si="3"/>
        <v>46508</v>
      </c>
      <c r="B70" s="136">
        <v>54</v>
      </c>
      <c r="C70" s="137">
        <f t="shared" si="4"/>
        <v>162216.56999999998</v>
      </c>
      <c r="D70" s="138">
        <f t="shared" si="0"/>
        <v>459.61</v>
      </c>
      <c r="E70" s="138">
        <f t="shared" si="5"/>
        <v>757.15</v>
      </c>
      <c r="F70" s="138">
        <f t="shared" si="2"/>
        <v>1216.76</v>
      </c>
      <c r="G70" s="138">
        <f t="shared" si="1"/>
        <v>161459.41999999998</v>
      </c>
    </row>
    <row r="71" spans="1:7" x14ac:dyDescent="0.25">
      <c r="A71" s="135">
        <f t="shared" si="3"/>
        <v>46539</v>
      </c>
      <c r="B71" s="136">
        <v>55</v>
      </c>
      <c r="C71" s="137">
        <f t="shared" si="4"/>
        <v>161459.41999999998</v>
      </c>
      <c r="D71" s="138">
        <f t="shared" si="0"/>
        <v>457.47</v>
      </c>
      <c r="E71" s="138">
        <f t="shared" si="5"/>
        <v>759.29</v>
      </c>
      <c r="F71" s="138">
        <f t="shared" si="2"/>
        <v>1216.76</v>
      </c>
      <c r="G71" s="138">
        <f t="shared" si="1"/>
        <v>160700.12999999998</v>
      </c>
    </row>
    <row r="72" spans="1:7" x14ac:dyDescent="0.25">
      <c r="A72" s="135">
        <f t="shared" si="3"/>
        <v>46569</v>
      </c>
      <c r="B72" s="136">
        <v>56</v>
      </c>
      <c r="C72" s="137">
        <f t="shared" si="4"/>
        <v>160700.12999999998</v>
      </c>
      <c r="D72" s="138">
        <f t="shared" si="0"/>
        <v>455.32</v>
      </c>
      <c r="E72" s="138">
        <f t="shared" si="5"/>
        <v>761.44</v>
      </c>
      <c r="F72" s="138">
        <f t="shared" si="2"/>
        <v>1216.76</v>
      </c>
      <c r="G72" s="138">
        <f t="shared" si="1"/>
        <v>159938.68999999997</v>
      </c>
    </row>
    <row r="73" spans="1:7" x14ac:dyDescent="0.25">
      <c r="A73" s="135">
        <f t="shared" si="3"/>
        <v>46600</v>
      </c>
      <c r="B73" s="136">
        <v>57</v>
      </c>
      <c r="C73" s="137">
        <f t="shared" si="4"/>
        <v>159938.68999999997</v>
      </c>
      <c r="D73" s="138">
        <f t="shared" si="0"/>
        <v>453.16</v>
      </c>
      <c r="E73" s="138">
        <f t="shared" si="5"/>
        <v>763.59999999999991</v>
      </c>
      <c r="F73" s="138">
        <f t="shared" si="2"/>
        <v>1216.76</v>
      </c>
      <c r="G73" s="138">
        <f t="shared" si="1"/>
        <v>159175.08999999997</v>
      </c>
    </row>
    <row r="74" spans="1:7" x14ac:dyDescent="0.25">
      <c r="A74" s="135">
        <f t="shared" si="3"/>
        <v>46631</v>
      </c>
      <c r="B74" s="136">
        <v>58</v>
      </c>
      <c r="C74" s="137">
        <f t="shared" si="4"/>
        <v>159175.08999999997</v>
      </c>
      <c r="D74" s="138">
        <f t="shared" si="0"/>
        <v>451</v>
      </c>
      <c r="E74" s="138">
        <f t="shared" si="5"/>
        <v>765.76</v>
      </c>
      <c r="F74" s="138">
        <f t="shared" si="2"/>
        <v>1216.76</v>
      </c>
      <c r="G74" s="138">
        <f t="shared" si="1"/>
        <v>158409.32999999996</v>
      </c>
    </row>
    <row r="75" spans="1:7" x14ac:dyDescent="0.25">
      <c r="A75" s="135">
        <f t="shared" si="3"/>
        <v>46661</v>
      </c>
      <c r="B75" s="136">
        <v>59</v>
      </c>
      <c r="C75" s="137">
        <f t="shared" si="4"/>
        <v>158409.32999999996</v>
      </c>
      <c r="D75" s="138">
        <f t="shared" si="0"/>
        <v>448.83</v>
      </c>
      <c r="E75" s="138">
        <f t="shared" si="5"/>
        <v>767.93000000000006</v>
      </c>
      <c r="F75" s="138">
        <f t="shared" si="2"/>
        <v>1216.76</v>
      </c>
      <c r="G75" s="138">
        <f t="shared" si="1"/>
        <v>157641.39999999997</v>
      </c>
    </row>
    <row r="76" spans="1:7" x14ac:dyDescent="0.25">
      <c r="A76" s="135">
        <f t="shared" si="3"/>
        <v>46692</v>
      </c>
      <c r="B76" s="136">
        <v>60</v>
      </c>
      <c r="C76" s="137">
        <f>G75</f>
        <v>157641.39999999997</v>
      </c>
      <c r="D76" s="138">
        <f>ROUND(C76*$E$13/12,2)</f>
        <v>446.65</v>
      </c>
      <c r="E76" s="138">
        <f>F76-D76</f>
        <v>770.11</v>
      </c>
      <c r="F76" s="138">
        <f t="shared" si="2"/>
        <v>1216.76</v>
      </c>
      <c r="G76" s="138">
        <f>C76-E76</f>
        <v>156871.28999999998</v>
      </c>
    </row>
    <row r="77" spans="1:7" x14ac:dyDescent="0.25">
      <c r="A77" s="135">
        <f t="shared" si="3"/>
        <v>46722</v>
      </c>
      <c r="B77" s="136">
        <v>61</v>
      </c>
      <c r="C77" s="137">
        <f t="shared" ref="C77:C136" si="6">G76</f>
        <v>156871.28999999998</v>
      </c>
      <c r="D77" s="138">
        <f t="shared" ref="D77:D136" si="7">ROUND(C77*$E$13/12,2)</f>
        <v>444.47</v>
      </c>
      <c r="E77" s="138">
        <f t="shared" ref="E77:E135" si="8">F77-D77</f>
        <v>772.29</v>
      </c>
      <c r="F77" s="138">
        <f t="shared" si="2"/>
        <v>1216.76</v>
      </c>
      <c r="G77" s="138">
        <f t="shared" ref="G77:G136" si="9">C77-E77</f>
        <v>156098.99999999997</v>
      </c>
    </row>
    <row r="78" spans="1:7" x14ac:dyDescent="0.25">
      <c r="A78" s="135">
        <f t="shared" si="3"/>
        <v>46753</v>
      </c>
      <c r="B78" s="136">
        <v>62</v>
      </c>
      <c r="C78" s="137">
        <f t="shared" si="6"/>
        <v>156098.99999999997</v>
      </c>
      <c r="D78" s="138">
        <f t="shared" si="7"/>
        <v>442.28</v>
      </c>
      <c r="E78" s="138">
        <f t="shared" si="8"/>
        <v>774.48</v>
      </c>
      <c r="F78" s="138">
        <f t="shared" si="2"/>
        <v>1216.76</v>
      </c>
      <c r="G78" s="138">
        <f t="shared" si="9"/>
        <v>155324.51999999996</v>
      </c>
    </row>
    <row r="79" spans="1:7" x14ac:dyDescent="0.25">
      <c r="A79" s="135">
        <f t="shared" si="3"/>
        <v>46784</v>
      </c>
      <c r="B79" s="136">
        <v>63</v>
      </c>
      <c r="C79" s="137">
        <f t="shared" si="6"/>
        <v>155324.51999999996</v>
      </c>
      <c r="D79" s="138">
        <f t="shared" si="7"/>
        <v>440.09</v>
      </c>
      <c r="E79" s="138">
        <f t="shared" si="8"/>
        <v>776.67000000000007</v>
      </c>
      <c r="F79" s="138">
        <f t="shared" si="2"/>
        <v>1216.76</v>
      </c>
      <c r="G79" s="138">
        <f t="shared" si="9"/>
        <v>154547.84999999995</v>
      </c>
    </row>
    <row r="80" spans="1:7" x14ac:dyDescent="0.25">
      <c r="A80" s="135">
        <f t="shared" si="3"/>
        <v>46813</v>
      </c>
      <c r="B80" s="136">
        <v>64</v>
      </c>
      <c r="C80" s="137">
        <f t="shared" si="6"/>
        <v>154547.84999999995</v>
      </c>
      <c r="D80" s="138">
        <f t="shared" si="7"/>
        <v>437.89</v>
      </c>
      <c r="E80" s="138">
        <f t="shared" si="8"/>
        <v>778.87</v>
      </c>
      <c r="F80" s="138">
        <f t="shared" si="2"/>
        <v>1216.76</v>
      </c>
      <c r="G80" s="138">
        <f t="shared" si="9"/>
        <v>153768.97999999995</v>
      </c>
    </row>
    <row r="81" spans="1:7" x14ac:dyDescent="0.25">
      <c r="A81" s="135">
        <f t="shared" si="3"/>
        <v>46844</v>
      </c>
      <c r="B81" s="136">
        <v>65</v>
      </c>
      <c r="C81" s="137">
        <f t="shared" si="6"/>
        <v>153768.97999999995</v>
      </c>
      <c r="D81" s="138">
        <f t="shared" si="7"/>
        <v>435.68</v>
      </c>
      <c r="E81" s="138">
        <f t="shared" si="8"/>
        <v>781.07999999999993</v>
      </c>
      <c r="F81" s="138">
        <f t="shared" si="2"/>
        <v>1216.76</v>
      </c>
      <c r="G81" s="138">
        <f t="shared" si="9"/>
        <v>152987.89999999997</v>
      </c>
    </row>
    <row r="82" spans="1:7" x14ac:dyDescent="0.25">
      <c r="A82" s="135">
        <f t="shared" si="3"/>
        <v>46874</v>
      </c>
      <c r="B82" s="136">
        <v>66</v>
      </c>
      <c r="C82" s="137">
        <f t="shared" si="6"/>
        <v>152987.89999999997</v>
      </c>
      <c r="D82" s="138">
        <f t="shared" si="7"/>
        <v>433.47</v>
      </c>
      <c r="E82" s="138">
        <f t="shared" si="8"/>
        <v>783.29</v>
      </c>
      <c r="F82" s="138">
        <f t="shared" si="2"/>
        <v>1216.76</v>
      </c>
      <c r="G82" s="138">
        <f t="shared" si="9"/>
        <v>152204.60999999996</v>
      </c>
    </row>
    <row r="83" spans="1:7" x14ac:dyDescent="0.25">
      <c r="A83" s="135">
        <f t="shared" si="3"/>
        <v>46905</v>
      </c>
      <c r="B83" s="136">
        <v>67</v>
      </c>
      <c r="C83" s="137">
        <f t="shared" si="6"/>
        <v>152204.60999999996</v>
      </c>
      <c r="D83" s="138">
        <f t="shared" si="7"/>
        <v>431.25</v>
      </c>
      <c r="E83" s="138">
        <f t="shared" si="8"/>
        <v>785.51</v>
      </c>
      <c r="F83" s="138">
        <f t="shared" ref="F83:F135" si="10">F82</f>
        <v>1216.76</v>
      </c>
      <c r="G83" s="138">
        <f t="shared" si="9"/>
        <v>151419.09999999995</v>
      </c>
    </row>
    <row r="84" spans="1:7" x14ac:dyDescent="0.25">
      <c r="A84" s="135">
        <f t="shared" ref="A84:A136" si="11">EDATE(A83,1)</f>
        <v>46935</v>
      </c>
      <c r="B84" s="136">
        <v>68</v>
      </c>
      <c r="C84" s="137">
        <f t="shared" si="6"/>
        <v>151419.09999999995</v>
      </c>
      <c r="D84" s="138">
        <f t="shared" si="7"/>
        <v>429.02</v>
      </c>
      <c r="E84" s="138">
        <f t="shared" si="8"/>
        <v>787.74</v>
      </c>
      <c r="F84" s="138">
        <f t="shared" si="10"/>
        <v>1216.76</v>
      </c>
      <c r="G84" s="138">
        <f t="shared" si="9"/>
        <v>150631.35999999996</v>
      </c>
    </row>
    <row r="85" spans="1:7" x14ac:dyDescent="0.25">
      <c r="A85" s="135">
        <f t="shared" si="11"/>
        <v>46966</v>
      </c>
      <c r="B85" s="136">
        <v>69</v>
      </c>
      <c r="C85" s="137">
        <f t="shared" si="6"/>
        <v>150631.35999999996</v>
      </c>
      <c r="D85" s="138">
        <f t="shared" si="7"/>
        <v>426.79</v>
      </c>
      <c r="E85" s="138">
        <f t="shared" si="8"/>
        <v>789.97</v>
      </c>
      <c r="F85" s="138">
        <f t="shared" si="10"/>
        <v>1216.76</v>
      </c>
      <c r="G85" s="138">
        <f t="shared" si="9"/>
        <v>149841.38999999996</v>
      </c>
    </row>
    <row r="86" spans="1:7" x14ac:dyDescent="0.25">
      <c r="A86" s="135">
        <f t="shared" si="11"/>
        <v>46997</v>
      </c>
      <c r="B86" s="136">
        <v>70</v>
      </c>
      <c r="C86" s="137">
        <f t="shared" si="6"/>
        <v>149841.38999999996</v>
      </c>
      <c r="D86" s="138">
        <f t="shared" si="7"/>
        <v>424.55</v>
      </c>
      <c r="E86" s="138">
        <f t="shared" si="8"/>
        <v>792.21</v>
      </c>
      <c r="F86" s="138">
        <f t="shared" si="10"/>
        <v>1216.76</v>
      </c>
      <c r="G86" s="138">
        <f t="shared" si="9"/>
        <v>149049.17999999996</v>
      </c>
    </row>
    <row r="87" spans="1:7" x14ac:dyDescent="0.25">
      <c r="A87" s="135">
        <f t="shared" si="11"/>
        <v>47027</v>
      </c>
      <c r="B87" s="136">
        <v>71</v>
      </c>
      <c r="C87" s="137">
        <f t="shared" si="6"/>
        <v>149049.17999999996</v>
      </c>
      <c r="D87" s="138">
        <f t="shared" si="7"/>
        <v>422.31</v>
      </c>
      <c r="E87" s="138">
        <f t="shared" si="8"/>
        <v>794.45</v>
      </c>
      <c r="F87" s="138">
        <f t="shared" si="10"/>
        <v>1216.76</v>
      </c>
      <c r="G87" s="138">
        <f t="shared" si="9"/>
        <v>148254.72999999995</v>
      </c>
    </row>
    <row r="88" spans="1:7" x14ac:dyDescent="0.25">
      <c r="A88" s="135">
        <f t="shared" si="11"/>
        <v>47058</v>
      </c>
      <c r="B88" s="136">
        <v>72</v>
      </c>
      <c r="C88" s="137">
        <f t="shared" si="6"/>
        <v>148254.72999999995</v>
      </c>
      <c r="D88" s="138">
        <f t="shared" si="7"/>
        <v>420.06</v>
      </c>
      <c r="E88" s="138">
        <f t="shared" si="8"/>
        <v>796.7</v>
      </c>
      <c r="F88" s="138">
        <f t="shared" si="10"/>
        <v>1216.76</v>
      </c>
      <c r="G88" s="138">
        <f t="shared" si="9"/>
        <v>147458.02999999994</v>
      </c>
    </row>
    <row r="89" spans="1:7" x14ac:dyDescent="0.25">
      <c r="A89" s="135">
        <f t="shared" si="11"/>
        <v>47088</v>
      </c>
      <c r="B89" s="136">
        <v>73</v>
      </c>
      <c r="C89" s="137">
        <f t="shared" si="6"/>
        <v>147458.02999999994</v>
      </c>
      <c r="D89" s="138">
        <f t="shared" si="7"/>
        <v>417.8</v>
      </c>
      <c r="E89" s="138">
        <f t="shared" si="8"/>
        <v>798.96</v>
      </c>
      <c r="F89" s="138">
        <f t="shared" si="10"/>
        <v>1216.76</v>
      </c>
      <c r="G89" s="138">
        <f t="shared" si="9"/>
        <v>146659.06999999995</v>
      </c>
    </row>
    <row r="90" spans="1:7" x14ac:dyDescent="0.25">
      <c r="A90" s="135">
        <f t="shared" si="11"/>
        <v>47119</v>
      </c>
      <c r="B90" s="136">
        <v>74</v>
      </c>
      <c r="C90" s="137">
        <f t="shared" si="6"/>
        <v>146659.06999999995</v>
      </c>
      <c r="D90" s="138">
        <f t="shared" si="7"/>
        <v>415.53</v>
      </c>
      <c r="E90" s="138">
        <f t="shared" si="8"/>
        <v>801.23</v>
      </c>
      <c r="F90" s="138">
        <f t="shared" si="10"/>
        <v>1216.76</v>
      </c>
      <c r="G90" s="138">
        <f t="shared" si="9"/>
        <v>145857.83999999994</v>
      </c>
    </row>
    <row r="91" spans="1:7" x14ac:dyDescent="0.25">
      <c r="A91" s="135">
        <f t="shared" si="11"/>
        <v>47150</v>
      </c>
      <c r="B91" s="136">
        <v>75</v>
      </c>
      <c r="C91" s="137">
        <f t="shared" si="6"/>
        <v>145857.83999999994</v>
      </c>
      <c r="D91" s="138">
        <f t="shared" si="7"/>
        <v>413.26</v>
      </c>
      <c r="E91" s="138">
        <f t="shared" si="8"/>
        <v>803.5</v>
      </c>
      <c r="F91" s="138">
        <f t="shared" si="10"/>
        <v>1216.76</v>
      </c>
      <c r="G91" s="138">
        <f t="shared" si="9"/>
        <v>145054.33999999994</v>
      </c>
    </row>
    <row r="92" spans="1:7" x14ac:dyDescent="0.25">
      <c r="A92" s="135">
        <f t="shared" si="11"/>
        <v>47178</v>
      </c>
      <c r="B92" s="136">
        <v>76</v>
      </c>
      <c r="C92" s="137">
        <f t="shared" si="6"/>
        <v>145054.33999999994</v>
      </c>
      <c r="D92" s="138">
        <f t="shared" si="7"/>
        <v>410.99</v>
      </c>
      <c r="E92" s="138">
        <f t="shared" si="8"/>
        <v>805.77</v>
      </c>
      <c r="F92" s="138">
        <f t="shared" si="10"/>
        <v>1216.76</v>
      </c>
      <c r="G92" s="138">
        <f t="shared" si="9"/>
        <v>144248.56999999995</v>
      </c>
    </row>
    <row r="93" spans="1:7" x14ac:dyDescent="0.25">
      <c r="A93" s="135">
        <f t="shared" si="11"/>
        <v>47209</v>
      </c>
      <c r="B93" s="136">
        <v>77</v>
      </c>
      <c r="C93" s="137">
        <f t="shared" si="6"/>
        <v>144248.56999999995</v>
      </c>
      <c r="D93" s="138">
        <f t="shared" si="7"/>
        <v>408.7</v>
      </c>
      <c r="E93" s="138">
        <f t="shared" si="8"/>
        <v>808.06</v>
      </c>
      <c r="F93" s="138">
        <f t="shared" si="10"/>
        <v>1216.76</v>
      </c>
      <c r="G93" s="138">
        <f t="shared" si="9"/>
        <v>143440.50999999995</v>
      </c>
    </row>
    <row r="94" spans="1:7" x14ac:dyDescent="0.25">
      <c r="A94" s="135">
        <f t="shared" si="11"/>
        <v>47239</v>
      </c>
      <c r="B94" s="136">
        <v>78</v>
      </c>
      <c r="C94" s="137">
        <f t="shared" si="6"/>
        <v>143440.50999999995</v>
      </c>
      <c r="D94" s="138">
        <f t="shared" si="7"/>
        <v>406.41</v>
      </c>
      <c r="E94" s="138">
        <f t="shared" si="8"/>
        <v>810.34999999999991</v>
      </c>
      <c r="F94" s="138">
        <f t="shared" si="10"/>
        <v>1216.76</v>
      </c>
      <c r="G94" s="138">
        <f t="shared" si="9"/>
        <v>142630.15999999995</v>
      </c>
    </row>
    <row r="95" spans="1:7" x14ac:dyDescent="0.25">
      <c r="A95" s="135">
        <f t="shared" si="11"/>
        <v>47270</v>
      </c>
      <c r="B95" s="136">
        <v>79</v>
      </c>
      <c r="C95" s="137">
        <f t="shared" si="6"/>
        <v>142630.15999999995</v>
      </c>
      <c r="D95" s="138">
        <f t="shared" si="7"/>
        <v>404.12</v>
      </c>
      <c r="E95" s="138">
        <f t="shared" si="8"/>
        <v>812.64</v>
      </c>
      <c r="F95" s="138">
        <f t="shared" si="10"/>
        <v>1216.76</v>
      </c>
      <c r="G95" s="138">
        <f t="shared" si="9"/>
        <v>141817.51999999993</v>
      </c>
    </row>
    <row r="96" spans="1:7" x14ac:dyDescent="0.25">
      <c r="A96" s="135">
        <f t="shared" si="11"/>
        <v>47300</v>
      </c>
      <c r="B96" s="136">
        <v>80</v>
      </c>
      <c r="C96" s="137">
        <f t="shared" si="6"/>
        <v>141817.51999999993</v>
      </c>
      <c r="D96" s="138">
        <f t="shared" si="7"/>
        <v>401.82</v>
      </c>
      <c r="E96" s="138">
        <f t="shared" si="8"/>
        <v>814.94</v>
      </c>
      <c r="F96" s="138">
        <f t="shared" si="10"/>
        <v>1216.76</v>
      </c>
      <c r="G96" s="138">
        <f t="shared" si="9"/>
        <v>141002.57999999993</v>
      </c>
    </row>
    <row r="97" spans="1:7" x14ac:dyDescent="0.25">
      <c r="A97" s="135">
        <f t="shared" si="11"/>
        <v>47331</v>
      </c>
      <c r="B97" s="136">
        <v>81</v>
      </c>
      <c r="C97" s="137">
        <f t="shared" si="6"/>
        <v>141002.57999999993</v>
      </c>
      <c r="D97" s="138">
        <f t="shared" si="7"/>
        <v>399.51</v>
      </c>
      <c r="E97" s="138">
        <f t="shared" si="8"/>
        <v>817.25</v>
      </c>
      <c r="F97" s="138">
        <f t="shared" si="10"/>
        <v>1216.76</v>
      </c>
      <c r="G97" s="138">
        <f t="shared" si="9"/>
        <v>140185.32999999993</v>
      </c>
    </row>
    <row r="98" spans="1:7" x14ac:dyDescent="0.25">
      <c r="A98" s="135">
        <f t="shared" si="11"/>
        <v>47362</v>
      </c>
      <c r="B98" s="136">
        <v>82</v>
      </c>
      <c r="C98" s="137">
        <f t="shared" si="6"/>
        <v>140185.32999999993</v>
      </c>
      <c r="D98" s="138">
        <f t="shared" si="7"/>
        <v>397.19</v>
      </c>
      <c r="E98" s="138">
        <f t="shared" si="8"/>
        <v>819.56999999999994</v>
      </c>
      <c r="F98" s="138">
        <f t="shared" si="10"/>
        <v>1216.76</v>
      </c>
      <c r="G98" s="138">
        <f t="shared" si="9"/>
        <v>139365.75999999992</v>
      </c>
    </row>
    <row r="99" spans="1:7" x14ac:dyDescent="0.25">
      <c r="A99" s="135">
        <f t="shared" si="11"/>
        <v>47392</v>
      </c>
      <c r="B99" s="136">
        <v>83</v>
      </c>
      <c r="C99" s="137">
        <f t="shared" si="6"/>
        <v>139365.75999999992</v>
      </c>
      <c r="D99" s="138">
        <f t="shared" si="7"/>
        <v>394.87</v>
      </c>
      <c r="E99" s="138">
        <f t="shared" si="8"/>
        <v>821.89</v>
      </c>
      <c r="F99" s="138">
        <f t="shared" si="10"/>
        <v>1216.76</v>
      </c>
      <c r="G99" s="138">
        <f t="shared" si="9"/>
        <v>138543.86999999991</v>
      </c>
    </row>
    <row r="100" spans="1:7" x14ac:dyDescent="0.25">
      <c r="A100" s="135">
        <f t="shared" si="11"/>
        <v>47423</v>
      </c>
      <c r="B100" s="136">
        <v>84</v>
      </c>
      <c r="C100" s="137">
        <f t="shared" si="6"/>
        <v>138543.86999999991</v>
      </c>
      <c r="D100" s="138">
        <f t="shared" si="7"/>
        <v>392.54</v>
      </c>
      <c r="E100" s="138">
        <f t="shared" si="8"/>
        <v>824.22</v>
      </c>
      <c r="F100" s="138">
        <f t="shared" si="10"/>
        <v>1216.76</v>
      </c>
      <c r="G100" s="138">
        <f t="shared" si="9"/>
        <v>137719.64999999991</v>
      </c>
    </row>
    <row r="101" spans="1:7" x14ac:dyDescent="0.25">
      <c r="A101" s="135">
        <f t="shared" si="11"/>
        <v>47453</v>
      </c>
      <c r="B101" s="136">
        <v>85</v>
      </c>
      <c r="C101" s="137">
        <f t="shared" si="6"/>
        <v>137719.64999999991</v>
      </c>
      <c r="D101" s="138">
        <f t="shared" si="7"/>
        <v>390.21</v>
      </c>
      <c r="E101" s="138">
        <f t="shared" si="8"/>
        <v>826.55</v>
      </c>
      <c r="F101" s="138">
        <f t="shared" si="10"/>
        <v>1216.76</v>
      </c>
      <c r="G101" s="138">
        <f t="shared" si="9"/>
        <v>136893.09999999992</v>
      </c>
    </row>
    <row r="102" spans="1:7" x14ac:dyDescent="0.25">
      <c r="A102" s="135">
        <f t="shared" si="11"/>
        <v>47484</v>
      </c>
      <c r="B102" s="136">
        <v>86</v>
      </c>
      <c r="C102" s="137">
        <f t="shared" si="6"/>
        <v>136893.09999999992</v>
      </c>
      <c r="D102" s="138">
        <f t="shared" si="7"/>
        <v>387.86</v>
      </c>
      <c r="E102" s="138">
        <f t="shared" si="8"/>
        <v>828.9</v>
      </c>
      <c r="F102" s="138">
        <f t="shared" si="10"/>
        <v>1216.76</v>
      </c>
      <c r="G102" s="138">
        <f t="shared" si="9"/>
        <v>136064.19999999992</v>
      </c>
    </row>
    <row r="103" spans="1:7" x14ac:dyDescent="0.25">
      <c r="A103" s="135">
        <f t="shared" si="11"/>
        <v>47515</v>
      </c>
      <c r="B103" s="136">
        <v>87</v>
      </c>
      <c r="C103" s="137">
        <f t="shared" si="6"/>
        <v>136064.19999999992</v>
      </c>
      <c r="D103" s="138">
        <f t="shared" si="7"/>
        <v>385.52</v>
      </c>
      <c r="E103" s="138">
        <f t="shared" si="8"/>
        <v>831.24</v>
      </c>
      <c r="F103" s="138">
        <f t="shared" si="10"/>
        <v>1216.76</v>
      </c>
      <c r="G103" s="138">
        <f t="shared" si="9"/>
        <v>135232.95999999993</v>
      </c>
    </row>
    <row r="104" spans="1:7" x14ac:dyDescent="0.25">
      <c r="A104" s="135">
        <f t="shared" si="11"/>
        <v>47543</v>
      </c>
      <c r="B104" s="136">
        <v>88</v>
      </c>
      <c r="C104" s="137">
        <f t="shared" si="6"/>
        <v>135232.95999999993</v>
      </c>
      <c r="D104" s="138">
        <f t="shared" si="7"/>
        <v>383.16</v>
      </c>
      <c r="E104" s="138">
        <f t="shared" si="8"/>
        <v>833.59999999999991</v>
      </c>
      <c r="F104" s="138">
        <f t="shared" si="10"/>
        <v>1216.76</v>
      </c>
      <c r="G104" s="138">
        <f t="shared" si="9"/>
        <v>134399.35999999993</v>
      </c>
    </row>
    <row r="105" spans="1:7" x14ac:dyDescent="0.25">
      <c r="A105" s="135">
        <f t="shared" si="11"/>
        <v>47574</v>
      </c>
      <c r="B105" s="136">
        <v>89</v>
      </c>
      <c r="C105" s="137">
        <f t="shared" si="6"/>
        <v>134399.35999999993</v>
      </c>
      <c r="D105" s="138">
        <f t="shared" si="7"/>
        <v>380.8</v>
      </c>
      <c r="E105" s="138">
        <f t="shared" si="8"/>
        <v>835.96</v>
      </c>
      <c r="F105" s="138">
        <f t="shared" si="10"/>
        <v>1216.76</v>
      </c>
      <c r="G105" s="138">
        <f t="shared" si="9"/>
        <v>133563.39999999994</v>
      </c>
    </row>
    <row r="106" spans="1:7" x14ac:dyDescent="0.25">
      <c r="A106" s="135">
        <f t="shared" si="11"/>
        <v>47604</v>
      </c>
      <c r="B106" s="136">
        <v>90</v>
      </c>
      <c r="C106" s="137">
        <f t="shared" si="6"/>
        <v>133563.39999999994</v>
      </c>
      <c r="D106" s="138">
        <f t="shared" si="7"/>
        <v>378.43</v>
      </c>
      <c r="E106" s="138">
        <f t="shared" si="8"/>
        <v>838.32999999999993</v>
      </c>
      <c r="F106" s="138">
        <f t="shared" si="10"/>
        <v>1216.76</v>
      </c>
      <c r="G106" s="138">
        <f t="shared" si="9"/>
        <v>132725.06999999995</v>
      </c>
    </row>
    <row r="107" spans="1:7" x14ac:dyDescent="0.25">
      <c r="A107" s="135">
        <f t="shared" si="11"/>
        <v>47635</v>
      </c>
      <c r="B107" s="136">
        <v>91</v>
      </c>
      <c r="C107" s="137">
        <f t="shared" si="6"/>
        <v>132725.06999999995</v>
      </c>
      <c r="D107" s="138">
        <f t="shared" si="7"/>
        <v>376.05</v>
      </c>
      <c r="E107" s="138">
        <f t="shared" si="8"/>
        <v>840.71</v>
      </c>
      <c r="F107" s="138">
        <f t="shared" si="10"/>
        <v>1216.76</v>
      </c>
      <c r="G107" s="138">
        <f t="shared" si="9"/>
        <v>131884.35999999996</v>
      </c>
    </row>
    <row r="108" spans="1:7" x14ac:dyDescent="0.25">
      <c r="A108" s="135">
        <f t="shared" si="11"/>
        <v>47665</v>
      </c>
      <c r="B108" s="136">
        <v>92</v>
      </c>
      <c r="C108" s="137">
        <f t="shared" si="6"/>
        <v>131884.35999999996</v>
      </c>
      <c r="D108" s="138">
        <f t="shared" si="7"/>
        <v>373.67</v>
      </c>
      <c r="E108" s="138">
        <f t="shared" si="8"/>
        <v>843.08999999999992</v>
      </c>
      <c r="F108" s="138">
        <f t="shared" si="10"/>
        <v>1216.76</v>
      </c>
      <c r="G108" s="138">
        <f t="shared" si="9"/>
        <v>131041.26999999996</v>
      </c>
    </row>
    <row r="109" spans="1:7" x14ac:dyDescent="0.25">
      <c r="A109" s="135">
        <f t="shared" si="11"/>
        <v>47696</v>
      </c>
      <c r="B109" s="136">
        <v>93</v>
      </c>
      <c r="C109" s="137">
        <f t="shared" si="6"/>
        <v>131041.26999999996</v>
      </c>
      <c r="D109" s="138">
        <f t="shared" si="7"/>
        <v>371.28</v>
      </c>
      <c r="E109" s="138">
        <f t="shared" si="8"/>
        <v>845.48</v>
      </c>
      <c r="F109" s="138">
        <f t="shared" si="10"/>
        <v>1216.76</v>
      </c>
      <c r="G109" s="138">
        <f t="shared" si="9"/>
        <v>130195.78999999996</v>
      </c>
    </row>
    <row r="110" spans="1:7" x14ac:dyDescent="0.25">
      <c r="A110" s="135">
        <f t="shared" si="11"/>
        <v>47727</v>
      </c>
      <c r="B110" s="136">
        <v>94</v>
      </c>
      <c r="C110" s="137">
        <f t="shared" si="6"/>
        <v>130195.78999999996</v>
      </c>
      <c r="D110" s="138">
        <f t="shared" si="7"/>
        <v>368.89</v>
      </c>
      <c r="E110" s="138">
        <f t="shared" si="8"/>
        <v>847.87</v>
      </c>
      <c r="F110" s="138">
        <f t="shared" si="10"/>
        <v>1216.76</v>
      </c>
      <c r="G110" s="138">
        <f t="shared" si="9"/>
        <v>129347.91999999997</v>
      </c>
    </row>
    <row r="111" spans="1:7" x14ac:dyDescent="0.25">
      <c r="A111" s="135">
        <f t="shared" si="11"/>
        <v>47757</v>
      </c>
      <c r="B111" s="136">
        <v>95</v>
      </c>
      <c r="C111" s="137">
        <f t="shared" si="6"/>
        <v>129347.91999999997</v>
      </c>
      <c r="D111" s="138">
        <f t="shared" si="7"/>
        <v>366.49</v>
      </c>
      <c r="E111" s="138">
        <f t="shared" si="8"/>
        <v>850.27</v>
      </c>
      <c r="F111" s="138">
        <f t="shared" si="10"/>
        <v>1216.76</v>
      </c>
      <c r="G111" s="138">
        <f t="shared" si="9"/>
        <v>128497.64999999997</v>
      </c>
    </row>
    <row r="112" spans="1:7" x14ac:dyDescent="0.25">
      <c r="A112" s="135">
        <f t="shared" si="11"/>
        <v>47788</v>
      </c>
      <c r="B112" s="136">
        <v>96</v>
      </c>
      <c r="C112" s="137">
        <f t="shared" si="6"/>
        <v>128497.64999999997</v>
      </c>
      <c r="D112" s="138">
        <f t="shared" si="7"/>
        <v>364.08</v>
      </c>
      <c r="E112" s="138">
        <f t="shared" si="8"/>
        <v>852.68000000000006</v>
      </c>
      <c r="F112" s="138">
        <f t="shared" si="10"/>
        <v>1216.76</v>
      </c>
      <c r="G112" s="138">
        <f t="shared" si="9"/>
        <v>127644.96999999997</v>
      </c>
    </row>
    <row r="113" spans="1:7" x14ac:dyDescent="0.25">
      <c r="A113" s="135">
        <f t="shared" si="11"/>
        <v>47818</v>
      </c>
      <c r="B113" s="136">
        <v>97</v>
      </c>
      <c r="C113" s="137">
        <f t="shared" si="6"/>
        <v>127644.96999999997</v>
      </c>
      <c r="D113" s="138">
        <f t="shared" si="7"/>
        <v>361.66</v>
      </c>
      <c r="E113" s="138">
        <f t="shared" si="8"/>
        <v>855.09999999999991</v>
      </c>
      <c r="F113" s="138">
        <f t="shared" si="10"/>
        <v>1216.76</v>
      </c>
      <c r="G113" s="138">
        <f t="shared" si="9"/>
        <v>126789.86999999997</v>
      </c>
    </row>
    <row r="114" spans="1:7" x14ac:dyDescent="0.25">
      <c r="A114" s="135">
        <f t="shared" si="11"/>
        <v>47849</v>
      </c>
      <c r="B114" s="136">
        <v>98</v>
      </c>
      <c r="C114" s="137">
        <f t="shared" si="6"/>
        <v>126789.86999999997</v>
      </c>
      <c r="D114" s="138">
        <f t="shared" si="7"/>
        <v>359.24</v>
      </c>
      <c r="E114" s="138">
        <f t="shared" si="8"/>
        <v>857.52</v>
      </c>
      <c r="F114" s="138">
        <f t="shared" si="10"/>
        <v>1216.76</v>
      </c>
      <c r="G114" s="138">
        <f t="shared" si="9"/>
        <v>125932.34999999996</v>
      </c>
    </row>
    <row r="115" spans="1:7" x14ac:dyDescent="0.25">
      <c r="A115" s="135">
        <f t="shared" si="11"/>
        <v>47880</v>
      </c>
      <c r="B115" s="136">
        <v>99</v>
      </c>
      <c r="C115" s="137">
        <f t="shared" si="6"/>
        <v>125932.34999999996</v>
      </c>
      <c r="D115" s="138">
        <f t="shared" si="7"/>
        <v>356.81</v>
      </c>
      <c r="E115" s="138">
        <f t="shared" si="8"/>
        <v>859.95</v>
      </c>
      <c r="F115" s="138">
        <f t="shared" si="10"/>
        <v>1216.76</v>
      </c>
      <c r="G115" s="138">
        <f t="shared" si="9"/>
        <v>125072.39999999997</v>
      </c>
    </row>
    <row r="116" spans="1:7" x14ac:dyDescent="0.25">
      <c r="A116" s="135">
        <f t="shared" si="11"/>
        <v>47908</v>
      </c>
      <c r="B116" s="136">
        <v>100</v>
      </c>
      <c r="C116" s="137">
        <f t="shared" si="6"/>
        <v>125072.39999999997</v>
      </c>
      <c r="D116" s="138">
        <f t="shared" si="7"/>
        <v>354.37</v>
      </c>
      <c r="E116" s="138">
        <f t="shared" si="8"/>
        <v>862.39</v>
      </c>
      <c r="F116" s="138">
        <f t="shared" si="10"/>
        <v>1216.76</v>
      </c>
      <c r="G116" s="138">
        <f t="shared" si="9"/>
        <v>124210.00999999997</v>
      </c>
    </row>
    <row r="117" spans="1:7" x14ac:dyDescent="0.25">
      <c r="A117" s="135">
        <f t="shared" si="11"/>
        <v>47939</v>
      </c>
      <c r="B117" s="136">
        <v>101</v>
      </c>
      <c r="C117" s="137">
        <f t="shared" si="6"/>
        <v>124210.00999999997</v>
      </c>
      <c r="D117" s="138">
        <f t="shared" si="7"/>
        <v>351.93</v>
      </c>
      <c r="E117" s="138">
        <f t="shared" si="8"/>
        <v>864.82999999999993</v>
      </c>
      <c r="F117" s="138">
        <f t="shared" si="10"/>
        <v>1216.76</v>
      </c>
      <c r="G117" s="138">
        <f t="shared" si="9"/>
        <v>123345.17999999996</v>
      </c>
    </row>
    <row r="118" spans="1:7" x14ac:dyDescent="0.25">
      <c r="A118" s="135">
        <f t="shared" si="11"/>
        <v>47969</v>
      </c>
      <c r="B118" s="136">
        <v>102</v>
      </c>
      <c r="C118" s="137">
        <f t="shared" si="6"/>
        <v>123345.17999999996</v>
      </c>
      <c r="D118" s="138">
        <f t="shared" si="7"/>
        <v>349.48</v>
      </c>
      <c r="E118" s="138">
        <f t="shared" si="8"/>
        <v>867.28</v>
      </c>
      <c r="F118" s="138">
        <f t="shared" si="10"/>
        <v>1216.76</v>
      </c>
      <c r="G118" s="138">
        <f t="shared" si="9"/>
        <v>122477.89999999997</v>
      </c>
    </row>
    <row r="119" spans="1:7" x14ac:dyDescent="0.25">
      <c r="A119" s="135">
        <f t="shared" si="11"/>
        <v>48000</v>
      </c>
      <c r="B119" s="136">
        <v>103</v>
      </c>
      <c r="C119" s="137">
        <f t="shared" si="6"/>
        <v>122477.89999999997</v>
      </c>
      <c r="D119" s="138">
        <f t="shared" si="7"/>
        <v>347.02</v>
      </c>
      <c r="E119" s="138">
        <f t="shared" si="8"/>
        <v>869.74</v>
      </c>
      <c r="F119" s="138">
        <f t="shared" si="10"/>
        <v>1216.76</v>
      </c>
      <c r="G119" s="138">
        <f t="shared" si="9"/>
        <v>121608.15999999996</v>
      </c>
    </row>
    <row r="120" spans="1:7" x14ac:dyDescent="0.25">
      <c r="A120" s="135">
        <f t="shared" si="11"/>
        <v>48030</v>
      </c>
      <c r="B120" s="136">
        <v>104</v>
      </c>
      <c r="C120" s="137">
        <f t="shared" si="6"/>
        <v>121608.15999999996</v>
      </c>
      <c r="D120" s="138">
        <f t="shared" si="7"/>
        <v>344.56</v>
      </c>
      <c r="E120" s="138">
        <f t="shared" si="8"/>
        <v>872.2</v>
      </c>
      <c r="F120" s="138">
        <f t="shared" si="10"/>
        <v>1216.76</v>
      </c>
      <c r="G120" s="138">
        <f t="shared" si="9"/>
        <v>120735.95999999996</v>
      </c>
    </row>
    <row r="121" spans="1:7" x14ac:dyDescent="0.25">
      <c r="A121" s="135">
        <f t="shared" si="11"/>
        <v>48061</v>
      </c>
      <c r="B121" s="136">
        <v>105</v>
      </c>
      <c r="C121" s="137">
        <f t="shared" si="6"/>
        <v>120735.95999999996</v>
      </c>
      <c r="D121" s="138">
        <f t="shared" si="7"/>
        <v>342.09</v>
      </c>
      <c r="E121" s="138">
        <f t="shared" si="8"/>
        <v>874.67000000000007</v>
      </c>
      <c r="F121" s="138">
        <f t="shared" si="10"/>
        <v>1216.76</v>
      </c>
      <c r="G121" s="138">
        <f t="shared" si="9"/>
        <v>119861.28999999996</v>
      </c>
    </row>
    <row r="122" spans="1:7" x14ac:dyDescent="0.25">
      <c r="A122" s="135">
        <f t="shared" si="11"/>
        <v>48092</v>
      </c>
      <c r="B122" s="136">
        <v>106</v>
      </c>
      <c r="C122" s="137">
        <f t="shared" si="6"/>
        <v>119861.28999999996</v>
      </c>
      <c r="D122" s="138">
        <f t="shared" si="7"/>
        <v>339.61</v>
      </c>
      <c r="E122" s="138">
        <f t="shared" si="8"/>
        <v>877.15</v>
      </c>
      <c r="F122" s="138">
        <f t="shared" si="10"/>
        <v>1216.76</v>
      </c>
      <c r="G122" s="138">
        <f t="shared" si="9"/>
        <v>118984.13999999997</v>
      </c>
    </row>
    <row r="123" spans="1:7" x14ac:dyDescent="0.25">
      <c r="A123" s="135">
        <f t="shared" si="11"/>
        <v>48122</v>
      </c>
      <c r="B123" s="136">
        <v>107</v>
      </c>
      <c r="C123" s="137">
        <f t="shared" si="6"/>
        <v>118984.13999999997</v>
      </c>
      <c r="D123" s="138">
        <f t="shared" si="7"/>
        <v>337.12</v>
      </c>
      <c r="E123" s="138">
        <f t="shared" si="8"/>
        <v>879.64</v>
      </c>
      <c r="F123" s="138">
        <f t="shared" si="10"/>
        <v>1216.76</v>
      </c>
      <c r="G123" s="138">
        <f t="shared" si="9"/>
        <v>118104.49999999997</v>
      </c>
    </row>
    <row r="124" spans="1:7" x14ac:dyDescent="0.25">
      <c r="A124" s="135">
        <f t="shared" si="11"/>
        <v>48153</v>
      </c>
      <c r="B124" s="136">
        <v>108</v>
      </c>
      <c r="C124" s="137">
        <f t="shared" si="6"/>
        <v>118104.49999999997</v>
      </c>
      <c r="D124" s="138">
        <f t="shared" si="7"/>
        <v>334.63</v>
      </c>
      <c r="E124" s="138">
        <f t="shared" si="8"/>
        <v>882.13</v>
      </c>
      <c r="F124" s="138">
        <f t="shared" si="10"/>
        <v>1216.76</v>
      </c>
      <c r="G124" s="138">
        <f t="shared" si="9"/>
        <v>117222.36999999997</v>
      </c>
    </row>
    <row r="125" spans="1:7" x14ac:dyDescent="0.25">
      <c r="A125" s="135">
        <f t="shared" si="11"/>
        <v>48183</v>
      </c>
      <c r="B125" s="136">
        <v>109</v>
      </c>
      <c r="C125" s="137">
        <f t="shared" si="6"/>
        <v>117222.36999999997</v>
      </c>
      <c r="D125" s="138">
        <f t="shared" si="7"/>
        <v>332.13</v>
      </c>
      <c r="E125" s="138">
        <f t="shared" si="8"/>
        <v>884.63</v>
      </c>
      <c r="F125" s="138">
        <f t="shared" si="10"/>
        <v>1216.76</v>
      </c>
      <c r="G125" s="138">
        <f t="shared" si="9"/>
        <v>116337.73999999996</v>
      </c>
    </row>
    <row r="126" spans="1:7" x14ac:dyDescent="0.25">
      <c r="A126" s="135">
        <f t="shared" si="11"/>
        <v>48214</v>
      </c>
      <c r="B126" s="136">
        <v>110</v>
      </c>
      <c r="C126" s="137">
        <f t="shared" si="6"/>
        <v>116337.73999999996</v>
      </c>
      <c r="D126" s="138">
        <f t="shared" si="7"/>
        <v>329.62</v>
      </c>
      <c r="E126" s="138">
        <f t="shared" si="8"/>
        <v>887.14</v>
      </c>
      <c r="F126" s="138">
        <f t="shared" si="10"/>
        <v>1216.76</v>
      </c>
      <c r="G126" s="138">
        <f t="shared" si="9"/>
        <v>115450.59999999996</v>
      </c>
    </row>
    <row r="127" spans="1:7" x14ac:dyDescent="0.25">
      <c r="A127" s="135">
        <f t="shared" si="11"/>
        <v>48245</v>
      </c>
      <c r="B127" s="136">
        <v>111</v>
      </c>
      <c r="C127" s="137">
        <f t="shared" si="6"/>
        <v>115450.59999999996</v>
      </c>
      <c r="D127" s="138">
        <f t="shared" si="7"/>
        <v>327.11</v>
      </c>
      <c r="E127" s="138">
        <f t="shared" si="8"/>
        <v>889.65</v>
      </c>
      <c r="F127" s="138">
        <f t="shared" si="10"/>
        <v>1216.76</v>
      </c>
      <c r="G127" s="138">
        <f t="shared" si="9"/>
        <v>114560.94999999997</v>
      </c>
    </row>
    <row r="128" spans="1:7" x14ac:dyDescent="0.25">
      <c r="A128" s="135">
        <f t="shared" si="11"/>
        <v>48274</v>
      </c>
      <c r="B128" s="136">
        <v>112</v>
      </c>
      <c r="C128" s="137">
        <f t="shared" si="6"/>
        <v>114560.94999999997</v>
      </c>
      <c r="D128" s="138">
        <f t="shared" si="7"/>
        <v>324.58999999999997</v>
      </c>
      <c r="E128" s="138">
        <f t="shared" si="8"/>
        <v>892.17000000000007</v>
      </c>
      <c r="F128" s="138">
        <f t="shared" si="10"/>
        <v>1216.76</v>
      </c>
      <c r="G128" s="138">
        <f t="shared" si="9"/>
        <v>113668.77999999997</v>
      </c>
    </row>
    <row r="129" spans="1:7" x14ac:dyDescent="0.25">
      <c r="A129" s="135">
        <f t="shared" si="11"/>
        <v>48305</v>
      </c>
      <c r="B129" s="136">
        <v>113</v>
      </c>
      <c r="C129" s="137">
        <f t="shared" si="6"/>
        <v>113668.77999999997</v>
      </c>
      <c r="D129" s="138">
        <f t="shared" si="7"/>
        <v>322.06</v>
      </c>
      <c r="E129" s="138">
        <f t="shared" si="8"/>
        <v>894.7</v>
      </c>
      <c r="F129" s="138">
        <f t="shared" si="10"/>
        <v>1216.76</v>
      </c>
      <c r="G129" s="138">
        <f t="shared" si="9"/>
        <v>112774.07999999997</v>
      </c>
    </row>
    <row r="130" spans="1:7" x14ac:dyDescent="0.25">
      <c r="A130" s="135">
        <f t="shared" si="11"/>
        <v>48335</v>
      </c>
      <c r="B130" s="136">
        <v>114</v>
      </c>
      <c r="C130" s="137">
        <f t="shared" si="6"/>
        <v>112774.07999999997</v>
      </c>
      <c r="D130" s="138">
        <f t="shared" si="7"/>
        <v>319.52999999999997</v>
      </c>
      <c r="E130" s="138">
        <f t="shared" si="8"/>
        <v>897.23</v>
      </c>
      <c r="F130" s="138">
        <f t="shared" si="10"/>
        <v>1216.76</v>
      </c>
      <c r="G130" s="138">
        <f t="shared" si="9"/>
        <v>111876.84999999998</v>
      </c>
    </row>
    <row r="131" spans="1:7" x14ac:dyDescent="0.25">
      <c r="A131" s="135">
        <f t="shared" si="11"/>
        <v>48366</v>
      </c>
      <c r="B131" s="136">
        <v>115</v>
      </c>
      <c r="C131" s="137">
        <f t="shared" si="6"/>
        <v>111876.84999999998</v>
      </c>
      <c r="D131" s="138">
        <f t="shared" si="7"/>
        <v>316.98</v>
      </c>
      <c r="E131" s="138">
        <f t="shared" si="8"/>
        <v>899.78</v>
      </c>
      <c r="F131" s="138">
        <f t="shared" si="10"/>
        <v>1216.76</v>
      </c>
      <c r="G131" s="138">
        <f t="shared" si="9"/>
        <v>110977.06999999998</v>
      </c>
    </row>
    <row r="132" spans="1:7" x14ac:dyDescent="0.25">
      <c r="A132" s="135">
        <f t="shared" si="11"/>
        <v>48396</v>
      </c>
      <c r="B132" s="136">
        <v>116</v>
      </c>
      <c r="C132" s="137">
        <f t="shared" si="6"/>
        <v>110977.06999999998</v>
      </c>
      <c r="D132" s="138">
        <f t="shared" si="7"/>
        <v>314.44</v>
      </c>
      <c r="E132" s="138">
        <f t="shared" si="8"/>
        <v>902.31999999999994</v>
      </c>
      <c r="F132" s="138">
        <f t="shared" si="10"/>
        <v>1216.76</v>
      </c>
      <c r="G132" s="138">
        <f t="shared" si="9"/>
        <v>110074.74999999997</v>
      </c>
    </row>
    <row r="133" spans="1:7" x14ac:dyDescent="0.25">
      <c r="A133" s="135">
        <f t="shared" si="11"/>
        <v>48427</v>
      </c>
      <c r="B133" s="136">
        <v>117</v>
      </c>
      <c r="C133" s="137">
        <f t="shared" si="6"/>
        <v>110074.74999999997</v>
      </c>
      <c r="D133" s="138">
        <f t="shared" si="7"/>
        <v>311.88</v>
      </c>
      <c r="E133" s="138">
        <f t="shared" si="8"/>
        <v>904.88</v>
      </c>
      <c r="F133" s="138">
        <f t="shared" si="10"/>
        <v>1216.76</v>
      </c>
      <c r="G133" s="138">
        <f t="shared" si="9"/>
        <v>109169.86999999997</v>
      </c>
    </row>
    <row r="134" spans="1:7" x14ac:dyDescent="0.25">
      <c r="A134" s="135">
        <f t="shared" si="11"/>
        <v>48458</v>
      </c>
      <c r="B134" s="136">
        <v>118</v>
      </c>
      <c r="C134" s="137">
        <f t="shared" si="6"/>
        <v>109169.86999999997</v>
      </c>
      <c r="D134" s="138">
        <f t="shared" si="7"/>
        <v>309.31</v>
      </c>
      <c r="E134" s="138">
        <f t="shared" si="8"/>
        <v>907.45</v>
      </c>
      <c r="F134" s="138">
        <f t="shared" si="10"/>
        <v>1216.76</v>
      </c>
      <c r="G134" s="138">
        <f t="shared" si="9"/>
        <v>108262.41999999997</v>
      </c>
    </row>
    <row r="135" spans="1:7" x14ac:dyDescent="0.25">
      <c r="A135" s="135">
        <f t="shared" si="11"/>
        <v>48488</v>
      </c>
      <c r="B135" s="136">
        <v>119</v>
      </c>
      <c r="C135" s="137">
        <f t="shared" si="6"/>
        <v>108262.41999999997</v>
      </c>
      <c r="D135" s="138">
        <f t="shared" si="7"/>
        <v>306.74</v>
      </c>
      <c r="E135" s="138">
        <f t="shared" si="8"/>
        <v>910.02</v>
      </c>
      <c r="F135" s="138">
        <f t="shared" si="10"/>
        <v>1216.76</v>
      </c>
      <c r="G135" s="138">
        <f t="shared" si="9"/>
        <v>107352.39999999997</v>
      </c>
    </row>
    <row r="136" spans="1:7" x14ac:dyDescent="0.25">
      <c r="A136" s="135">
        <f t="shared" si="11"/>
        <v>48519</v>
      </c>
      <c r="B136" s="136">
        <v>120</v>
      </c>
      <c r="C136" s="137">
        <f t="shared" si="6"/>
        <v>107352.39999999997</v>
      </c>
      <c r="D136" s="138">
        <f t="shared" si="7"/>
        <v>304.17</v>
      </c>
      <c r="E136" s="138">
        <f>C136-E12</f>
        <v>913.2499999999709</v>
      </c>
      <c r="F136" s="138">
        <f>D136+E136</f>
        <v>1217.419999999971</v>
      </c>
      <c r="G136" s="138">
        <f t="shared" si="9"/>
        <v>106439.15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980D-5217-4BD4-A4F4-EE566124D0EC}">
  <sheetPr codeName="Sheet34"/>
  <dimension ref="A1:V133"/>
  <sheetViews>
    <sheetView showOutlineSymbols="0" showWhiteSpace="0" workbookViewId="0">
      <selection activeCell="V7" sqref="V7"/>
    </sheetView>
  </sheetViews>
  <sheetFormatPr defaultColWidth="9.140625" defaultRowHeight="15" x14ac:dyDescent="0.25"/>
  <cols>
    <col min="1" max="1" width="9.140625" style="91"/>
    <col min="2" max="2" width="7.85546875" style="91" customWidth="1"/>
    <col min="3" max="3" width="14.7109375" style="91" customWidth="1"/>
    <col min="4" max="4" width="14.28515625" style="91" customWidth="1"/>
    <col min="5" max="7" width="14.7109375" style="91" customWidth="1"/>
    <col min="8" max="11" width="9.140625" style="91"/>
    <col min="12" max="12" width="9.140625" style="166"/>
    <col min="13" max="13" width="11.28515625" style="166" customWidth="1"/>
    <col min="14" max="14" width="18.85546875" style="166" customWidth="1"/>
    <col min="15" max="15" width="14.28515625" style="166" customWidth="1"/>
    <col min="16" max="18" width="14.7109375" style="166" customWidth="1"/>
    <col min="19" max="21" width="9.140625" style="91"/>
    <col min="22" max="22" width="11.42578125" style="91" bestFit="1" customWidth="1"/>
    <col min="23" max="16384" width="9.140625" style="91"/>
  </cols>
  <sheetData>
    <row r="1" spans="1:22" x14ac:dyDescent="0.25">
      <c r="A1"/>
      <c r="B1" s="89"/>
      <c r="C1" s="89"/>
      <c r="D1" s="89"/>
      <c r="E1" s="89"/>
      <c r="F1" s="89"/>
      <c r="G1" s="90"/>
      <c r="L1" s="141"/>
      <c r="M1" s="141"/>
      <c r="N1" s="141"/>
      <c r="O1" s="141"/>
      <c r="P1" s="141"/>
      <c r="Q1" s="141"/>
      <c r="R1" s="142"/>
    </row>
    <row r="2" spans="1:22" x14ac:dyDescent="0.25">
      <c r="A2" s="89"/>
      <c r="B2" s="89"/>
      <c r="C2" s="89"/>
      <c r="D2" s="89"/>
      <c r="E2" s="89"/>
      <c r="F2" s="92"/>
      <c r="G2" s="93"/>
      <c r="L2" s="141"/>
      <c r="M2" s="141"/>
      <c r="N2" s="141"/>
      <c r="O2" s="141"/>
      <c r="P2" s="141"/>
      <c r="Q2" s="143"/>
      <c r="R2" s="144"/>
    </row>
    <row r="3" spans="1:22" x14ac:dyDescent="0.25">
      <c r="A3" s="89"/>
      <c r="B3" s="89"/>
      <c r="C3" s="89"/>
      <c r="D3" s="89"/>
      <c r="E3" s="89"/>
      <c r="F3" s="92"/>
      <c r="G3" s="93"/>
      <c r="L3" s="141"/>
      <c r="M3" s="141"/>
      <c r="N3" s="141"/>
      <c r="O3" s="141"/>
      <c r="P3" s="141"/>
      <c r="Q3" s="143"/>
      <c r="R3" s="144"/>
    </row>
    <row r="4" spans="1:22" ht="21" x14ac:dyDescent="0.35">
      <c r="A4" s="89"/>
      <c r="B4" s="145" t="s">
        <v>52</v>
      </c>
      <c r="C4" s="89"/>
      <c r="D4" s="89"/>
      <c r="E4" s="146"/>
      <c r="F4" s="147" t="s">
        <v>5</v>
      </c>
      <c r="G4" s="148"/>
      <c r="K4" s="149"/>
      <c r="L4" s="141"/>
      <c r="M4" s="150" t="s">
        <v>75</v>
      </c>
      <c r="N4" s="141"/>
      <c r="O4" s="141"/>
      <c r="P4" s="143"/>
      <c r="Q4" s="151"/>
      <c r="R4" s="141"/>
    </row>
    <row r="5" spans="1:22" x14ac:dyDescent="0.25">
      <c r="A5" s="89"/>
      <c r="B5" s="89"/>
      <c r="C5" s="89"/>
      <c r="D5" s="89"/>
      <c r="E5" s="89"/>
      <c r="F5" s="137"/>
      <c r="G5" s="89"/>
      <c r="K5" s="152"/>
      <c r="L5" s="141"/>
      <c r="M5" s="141"/>
      <c r="N5" s="141"/>
      <c r="O5" s="141"/>
      <c r="P5" s="141"/>
      <c r="Q5" s="151"/>
      <c r="R5" s="141"/>
    </row>
    <row r="6" spans="1:22" x14ac:dyDescent="0.25">
      <c r="A6" s="89"/>
      <c r="B6" s="153" t="s">
        <v>55</v>
      </c>
      <c r="C6" s="154"/>
      <c r="D6" s="155"/>
      <c r="E6" s="110">
        <v>44896</v>
      </c>
      <c r="F6" s="156"/>
      <c r="G6" s="89"/>
      <c r="K6" s="157"/>
      <c r="L6" s="141"/>
      <c r="M6" s="158" t="s">
        <v>55</v>
      </c>
      <c r="N6" s="159"/>
      <c r="O6" s="160"/>
      <c r="P6" s="161">
        <f>E6</f>
        <v>44896</v>
      </c>
      <c r="Q6" s="162"/>
      <c r="R6" s="141"/>
    </row>
    <row r="7" spans="1:22" x14ac:dyDescent="0.25">
      <c r="A7" s="89"/>
      <c r="B7" s="163" t="s">
        <v>57</v>
      </c>
      <c r="C7" s="136"/>
      <c r="E7" s="114">
        <v>120</v>
      </c>
      <c r="F7" s="164" t="s">
        <v>58</v>
      </c>
      <c r="G7" s="89"/>
      <c r="K7" s="140"/>
      <c r="L7" s="141"/>
      <c r="M7" s="165" t="s">
        <v>57</v>
      </c>
      <c r="N7" s="143"/>
      <c r="P7" s="167">
        <f>E7</f>
        <v>120</v>
      </c>
      <c r="Q7" s="168" t="s">
        <v>58</v>
      </c>
      <c r="V7" s="149"/>
    </row>
    <row r="8" spans="1:22" x14ac:dyDescent="0.25">
      <c r="A8" s="89"/>
      <c r="B8" s="163" t="s">
        <v>65</v>
      </c>
      <c r="C8" s="136"/>
      <c r="D8" s="169">
        <f>E6-1</f>
        <v>44895</v>
      </c>
      <c r="E8" s="189">
        <v>1216758.5564944642</v>
      </c>
      <c r="F8" s="164" t="s">
        <v>61</v>
      </c>
      <c r="G8" s="89"/>
      <c r="K8" s="140"/>
      <c r="L8" s="141"/>
      <c r="M8" s="165" t="s">
        <v>76</v>
      </c>
      <c r="N8" s="143"/>
      <c r="O8" s="170">
        <f>P6-1</f>
        <v>44895</v>
      </c>
      <c r="P8" s="171">
        <v>178894.67833838146</v>
      </c>
      <c r="Q8" s="168" t="s">
        <v>61</v>
      </c>
    </row>
    <row r="9" spans="1:22" x14ac:dyDescent="0.25">
      <c r="A9" s="89"/>
      <c r="B9" s="163" t="s">
        <v>66</v>
      </c>
      <c r="C9" s="136"/>
      <c r="D9" s="169">
        <f>EDATE(D8,E7)</f>
        <v>48548</v>
      </c>
      <c r="E9" s="189">
        <v>156458.47870334249</v>
      </c>
      <c r="F9" s="164" t="s">
        <v>61</v>
      </c>
      <c r="G9" s="172"/>
      <c r="K9" s="140"/>
      <c r="L9" s="141"/>
      <c r="M9" s="165" t="s">
        <v>77</v>
      </c>
      <c r="N9" s="143"/>
      <c r="O9" s="170">
        <f>EDATE(O8,P7)</f>
        <v>48548</v>
      </c>
      <c r="P9" s="171">
        <v>0</v>
      </c>
      <c r="Q9" s="168" t="s">
        <v>61</v>
      </c>
      <c r="R9" s="173"/>
    </row>
    <row r="10" spans="1:22" x14ac:dyDescent="0.25">
      <c r="A10" s="89"/>
      <c r="B10" s="126" t="s">
        <v>67</v>
      </c>
      <c r="C10" s="127"/>
      <c r="D10" s="128"/>
      <c r="E10" s="129">
        <v>3.4000000000000002E-2</v>
      </c>
      <c r="F10" s="130"/>
      <c r="G10" s="174"/>
      <c r="K10" s="140"/>
      <c r="L10" s="141"/>
      <c r="M10" s="175" t="s">
        <v>67</v>
      </c>
      <c r="N10" s="176"/>
      <c r="O10" s="177"/>
      <c r="P10" s="178">
        <v>3.4000000000000002E-2</v>
      </c>
      <c r="Q10" s="179"/>
      <c r="R10" s="141"/>
    </row>
    <row r="11" spans="1:22" x14ac:dyDescent="0.25">
      <c r="A11" s="89"/>
      <c r="B11" s="180"/>
      <c r="C11" s="136"/>
      <c r="E11" s="181"/>
      <c r="F11" s="180"/>
      <c r="G11" s="174"/>
      <c r="K11" s="140"/>
      <c r="L11" s="141"/>
      <c r="M11" s="167"/>
      <c r="N11" s="143"/>
      <c r="P11" s="182"/>
      <c r="Q11" s="167"/>
      <c r="R11" s="141"/>
    </row>
    <row r="12" spans="1:22" x14ac:dyDescent="0.25">
      <c r="E12" s="181"/>
      <c r="K12" s="140"/>
    </row>
    <row r="13" spans="1:22" ht="15.75" thickBot="1" x14ac:dyDescent="0.3">
      <c r="A13" s="183" t="s">
        <v>68</v>
      </c>
      <c r="B13" s="183" t="s">
        <v>69</v>
      </c>
      <c r="C13" s="183" t="s">
        <v>70</v>
      </c>
      <c r="D13" s="183" t="s">
        <v>71</v>
      </c>
      <c r="E13" s="183" t="s">
        <v>72</v>
      </c>
      <c r="F13" s="183" t="s">
        <v>73</v>
      </c>
      <c r="G13" s="183" t="s">
        <v>74</v>
      </c>
      <c r="K13" s="140"/>
      <c r="L13" s="184" t="s">
        <v>68</v>
      </c>
      <c r="M13" s="184" t="s">
        <v>69</v>
      </c>
      <c r="N13" s="184" t="s">
        <v>70</v>
      </c>
      <c r="O13" s="184" t="s">
        <v>71</v>
      </c>
      <c r="P13" s="184" t="s">
        <v>72</v>
      </c>
      <c r="Q13" s="184" t="s">
        <v>73</v>
      </c>
      <c r="R13" s="184" t="s">
        <v>74</v>
      </c>
    </row>
    <row r="14" spans="1:22" x14ac:dyDescent="0.25">
      <c r="A14" s="135">
        <f>E6</f>
        <v>44896</v>
      </c>
      <c r="B14" s="136">
        <v>1</v>
      </c>
      <c r="C14" s="137">
        <f>E8</f>
        <v>1216758.5564944642</v>
      </c>
      <c r="D14" s="138">
        <f>ROUND(C14*$E$10/12,2)</f>
        <v>3447.48</v>
      </c>
      <c r="E14" s="138">
        <f t="shared" ref="E14:E77" si="0">PPMT($E$10/12,B14,$E$7,-$E$8,$E$9,0)</f>
        <v>7431.0890568127843</v>
      </c>
      <c r="F14" s="138">
        <f>ROUND(PMT($E$10/12,E7,-E8,E9),2)</f>
        <v>10878.57</v>
      </c>
      <c r="G14" s="138">
        <f>C14-E14</f>
        <v>1209327.4674376515</v>
      </c>
      <c r="K14" s="140"/>
      <c r="L14" s="185">
        <f>P6</f>
        <v>44896</v>
      </c>
      <c r="M14" s="143">
        <v>1</v>
      </c>
      <c r="N14" s="151">
        <f>P8</f>
        <v>178894.67833838146</v>
      </c>
      <c r="O14" s="186">
        <f>ROUND(N14*$P$10/12,2)</f>
        <v>506.87</v>
      </c>
      <c r="P14" s="186">
        <f>PPMT($P$10/12,M14,$P$7,-$P$8,$P$9,0)</f>
        <v>1253.7792973587584</v>
      </c>
      <c r="Q14" s="186">
        <f>ROUND(PMT($P$10/12,P7,-P8,P9),2)</f>
        <v>1760.65</v>
      </c>
      <c r="R14" s="186">
        <f>N14-P14</f>
        <v>177640.8990410227</v>
      </c>
    </row>
    <row r="15" spans="1:22" x14ac:dyDescent="0.25">
      <c r="A15" s="135">
        <f>EDATE(A14,1)</f>
        <v>44927</v>
      </c>
      <c r="B15" s="136">
        <v>2</v>
      </c>
      <c r="C15" s="137">
        <f>G14</f>
        <v>1209327.4674376515</v>
      </c>
      <c r="D15" s="138">
        <f t="shared" ref="D15:D72" si="1">ROUND(C15*$E$10/12,2)</f>
        <v>3426.43</v>
      </c>
      <c r="E15" s="138">
        <f t="shared" si="0"/>
        <v>7452.1438091404207</v>
      </c>
      <c r="F15" s="138">
        <f>F14</f>
        <v>10878.57</v>
      </c>
      <c r="G15" s="138">
        <f t="shared" ref="G15:G72" si="2">C15-E15</f>
        <v>1201875.323628511</v>
      </c>
      <c r="K15" s="140"/>
      <c r="L15" s="185">
        <f>EDATE(L14,1)</f>
        <v>44927</v>
      </c>
      <c r="M15" s="143">
        <v>2</v>
      </c>
      <c r="N15" s="151">
        <f>R14</f>
        <v>177640.8990410227</v>
      </c>
      <c r="O15" s="186">
        <f t="shared" ref="O15:O78" si="3">ROUND(N15*$P$10/12,2)</f>
        <v>503.32</v>
      </c>
      <c r="P15" s="186">
        <f t="shared" ref="P15:P78" si="4">PPMT($P$10/12,M15,$P$7,-$P$8,$P$9,0)</f>
        <v>1257.3316720346081</v>
      </c>
      <c r="Q15" s="186">
        <f>Q14</f>
        <v>1760.65</v>
      </c>
      <c r="R15" s="186">
        <f t="shared" ref="R15:R72" si="5">N15-P15</f>
        <v>176383.56736898809</v>
      </c>
    </row>
    <row r="16" spans="1:22" x14ac:dyDescent="0.25">
      <c r="A16" s="135">
        <f>EDATE(A15,1)</f>
        <v>44958</v>
      </c>
      <c r="B16" s="136">
        <v>3</v>
      </c>
      <c r="C16" s="137">
        <f>G15</f>
        <v>1201875.323628511</v>
      </c>
      <c r="D16" s="138">
        <f t="shared" si="1"/>
        <v>3405.31</v>
      </c>
      <c r="E16" s="138">
        <f t="shared" si="0"/>
        <v>7473.2582165996519</v>
      </c>
      <c r="F16" s="138">
        <f t="shared" ref="F16:F79" si="6">F15</f>
        <v>10878.57</v>
      </c>
      <c r="G16" s="138">
        <f t="shared" si="2"/>
        <v>1194402.0654119113</v>
      </c>
      <c r="K16" s="140"/>
      <c r="L16" s="185">
        <f>EDATE(L15,1)</f>
        <v>44958</v>
      </c>
      <c r="M16" s="143">
        <v>3</v>
      </c>
      <c r="N16" s="151">
        <f>R15</f>
        <v>176383.56736898809</v>
      </c>
      <c r="O16" s="186">
        <f t="shared" si="3"/>
        <v>499.75</v>
      </c>
      <c r="P16" s="186">
        <f t="shared" si="4"/>
        <v>1260.8941117720397</v>
      </c>
      <c r="Q16" s="186">
        <f t="shared" ref="Q16:Q79" si="7">Q15</f>
        <v>1760.65</v>
      </c>
      <c r="R16" s="186">
        <f t="shared" si="5"/>
        <v>175122.67325721605</v>
      </c>
    </row>
    <row r="17" spans="1:18" x14ac:dyDescent="0.25">
      <c r="A17" s="135">
        <f t="shared" ref="A17:A80" si="8">EDATE(A16,1)</f>
        <v>44986</v>
      </c>
      <c r="B17" s="136">
        <v>4</v>
      </c>
      <c r="C17" s="137">
        <f t="shared" ref="C17:C72" si="9">G16</f>
        <v>1194402.0654119113</v>
      </c>
      <c r="D17" s="138">
        <f t="shared" si="1"/>
        <v>3384.14</v>
      </c>
      <c r="E17" s="138">
        <f t="shared" si="0"/>
        <v>7494.4324482133507</v>
      </c>
      <c r="F17" s="138">
        <f t="shared" si="6"/>
        <v>10878.57</v>
      </c>
      <c r="G17" s="138">
        <f t="shared" si="2"/>
        <v>1186907.6329636979</v>
      </c>
      <c r="K17" s="140"/>
      <c r="L17" s="185">
        <f t="shared" ref="L17:L80" si="10">EDATE(L16,1)</f>
        <v>44986</v>
      </c>
      <c r="M17" s="143">
        <v>4</v>
      </c>
      <c r="N17" s="151">
        <f t="shared" ref="N17:N72" si="11">R16</f>
        <v>175122.67325721605</v>
      </c>
      <c r="O17" s="186">
        <f t="shared" si="3"/>
        <v>496.18</v>
      </c>
      <c r="P17" s="186">
        <f t="shared" si="4"/>
        <v>1264.4666450887269</v>
      </c>
      <c r="Q17" s="186">
        <f t="shared" si="7"/>
        <v>1760.65</v>
      </c>
      <c r="R17" s="186">
        <f t="shared" si="5"/>
        <v>173858.20661212734</v>
      </c>
    </row>
    <row r="18" spans="1:18" x14ac:dyDescent="0.25">
      <c r="A18" s="135">
        <f t="shared" si="8"/>
        <v>45017</v>
      </c>
      <c r="B18" s="136">
        <v>5</v>
      </c>
      <c r="C18" s="137">
        <f t="shared" si="9"/>
        <v>1186907.6329636979</v>
      </c>
      <c r="D18" s="138">
        <f t="shared" si="1"/>
        <v>3362.9</v>
      </c>
      <c r="E18" s="138">
        <f t="shared" si="0"/>
        <v>7515.6666734832888</v>
      </c>
      <c r="F18" s="138">
        <f t="shared" si="6"/>
        <v>10878.57</v>
      </c>
      <c r="G18" s="138">
        <f t="shared" si="2"/>
        <v>1179391.9662902146</v>
      </c>
      <c r="K18" s="140"/>
      <c r="L18" s="185">
        <f t="shared" si="10"/>
        <v>45017</v>
      </c>
      <c r="M18" s="143">
        <v>5</v>
      </c>
      <c r="N18" s="151">
        <f t="shared" si="11"/>
        <v>173858.20661212734</v>
      </c>
      <c r="O18" s="186">
        <f t="shared" si="3"/>
        <v>492.6</v>
      </c>
      <c r="P18" s="186">
        <f t="shared" si="4"/>
        <v>1268.0493005831452</v>
      </c>
      <c r="Q18" s="186">
        <f t="shared" si="7"/>
        <v>1760.65</v>
      </c>
      <c r="R18" s="186">
        <f t="shared" si="5"/>
        <v>172590.1573115442</v>
      </c>
    </row>
    <row r="19" spans="1:18" x14ac:dyDescent="0.25">
      <c r="A19" s="135">
        <f t="shared" si="8"/>
        <v>45047</v>
      </c>
      <c r="B19" s="136">
        <v>6</v>
      </c>
      <c r="C19" s="137">
        <f t="shared" si="9"/>
        <v>1179391.9662902146</v>
      </c>
      <c r="D19" s="138">
        <f t="shared" si="1"/>
        <v>3341.61</v>
      </c>
      <c r="E19" s="138">
        <f t="shared" si="0"/>
        <v>7536.9610623914914</v>
      </c>
      <c r="F19" s="138">
        <f t="shared" si="6"/>
        <v>10878.57</v>
      </c>
      <c r="G19" s="138">
        <f t="shared" si="2"/>
        <v>1171855.005227823</v>
      </c>
      <c r="K19" s="140"/>
      <c r="L19" s="185">
        <f t="shared" si="10"/>
        <v>45047</v>
      </c>
      <c r="M19" s="143">
        <v>6</v>
      </c>
      <c r="N19" s="151">
        <f t="shared" si="11"/>
        <v>172590.1573115442</v>
      </c>
      <c r="O19" s="186">
        <f t="shared" si="3"/>
        <v>489.01</v>
      </c>
      <c r="P19" s="186">
        <f t="shared" si="4"/>
        <v>1271.6421069347973</v>
      </c>
      <c r="Q19" s="186">
        <f t="shared" si="7"/>
        <v>1760.65</v>
      </c>
      <c r="R19" s="186">
        <f t="shared" si="5"/>
        <v>171318.5152046094</v>
      </c>
    </row>
    <row r="20" spans="1:18" x14ac:dyDescent="0.25">
      <c r="A20" s="135">
        <f t="shared" si="8"/>
        <v>45078</v>
      </c>
      <c r="B20" s="136">
        <v>7</v>
      </c>
      <c r="C20" s="137">
        <f t="shared" si="9"/>
        <v>1171855.005227823</v>
      </c>
      <c r="D20" s="138">
        <f t="shared" si="1"/>
        <v>3320.26</v>
      </c>
      <c r="E20" s="138">
        <f t="shared" si="0"/>
        <v>7558.3157854015999</v>
      </c>
      <c r="F20" s="138">
        <f t="shared" si="6"/>
        <v>10878.57</v>
      </c>
      <c r="G20" s="138">
        <f t="shared" si="2"/>
        <v>1164296.6894424215</v>
      </c>
      <c r="K20" s="140"/>
      <c r="L20" s="185">
        <f t="shared" si="10"/>
        <v>45078</v>
      </c>
      <c r="M20" s="143">
        <v>7</v>
      </c>
      <c r="N20" s="151">
        <f t="shared" si="11"/>
        <v>171318.5152046094</v>
      </c>
      <c r="O20" s="186">
        <f t="shared" si="3"/>
        <v>485.4</v>
      </c>
      <c r="P20" s="186">
        <f t="shared" si="4"/>
        <v>1275.245092904446</v>
      </c>
      <c r="Q20" s="186">
        <f t="shared" si="7"/>
        <v>1760.65</v>
      </c>
      <c r="R20" s="186">
        <f t="shared" si="5"/>
        <v>170043.27011170494</v>
      </c>
    </row>
    <row r="21" spans="1:18" x14ac:dyDescent="0.25">
      <c r="A21" s="135">
        <f>EDATE(A20,1)</f>
        <v>45108</v>
      </c>
      <c r="B21" s="136">
        <v>8</v>
      </c>
      <c r="C21" s="137">
        <f t="shared" si="9"/>
        <v>1164296.6894424215</v>
      </c>
      <c r="D21" s="138">
        <f t="shared" si="1"/>
        <v>3298.84</v>
      </c>
      <c r="E21" s="138">
        <f t="shared" si="0"/>
        <v>7579.7310134602394</v>
      </c>
      <c r="F21" s="138">
        <f t="shared" si="6"/>
        <v>10878.57</v>
      </c>
      <c r="G21" s="138">
        <f t="shared" si="2"/>
        <v>1156716.9584289612</v>
      </c>
      <c r="K21" s="140"/>
      <c r="L21" s="185">
        <f>EDATE(L20,1)</f>
        <v>45108</v>
      </c>
      <c r="M21" s="143">
        <v>8</v>
      </c>
      <c r="N21" s="151">
        <f t="shared" si="11"/>
        <v>170043.27011170494</v>
      </c>
      <c r="O21" s="186">
        <f t="shared" si="3"/>
        <v>481.79</v>
      </c>
      <c r="P21" s="186">
        <f t="shared" si="4"/>
        <v>1278.8582873343419</v>
      </c>
      <c r="Q21" s="186">
        <f t="shared" si="7"/>
        <v>1760.65</v>
      </c>
      <c r="R21" s="186">
        <f t="shared" si="5"/>
        <v>168764.41182437059</v>
      </c>
    </row>
    <row r="22" spans="1:18" x14ac:dyDescent="0.25">
      <c r="A22" s="135">
        <f t="shared" si="8"/>
        <v>45139</v>
      </c>
      <c r="B22" s="136">
        <v>9</v>
      </c>
      <c r="C22" s="137">
        <f t="shared" si="9"/>
        <v>1156716.9584289612</v>
      </c>
      <c r="D22" s="138">
        <f t="shared" si="1"/>
        <v>3277.36</v>
      </c>
      <c r="E22" s="138">
        <f t="shared" si="0"/>
        <v>7601.2069179983764</v>
      </c>
      <c r="F22" s="138">
        <f t="shared" si="6"/>
        <v>10878.57</v>
      </c>
      <c r="G22" s="138">
        <f t="shared" si="2"/>
        <v>1149115.7515109628</v>
      </c>
      <c r="K22" s="140"/>
      <c r="L22" s="185">
        <f t="shared" si="10"/>
        <v>45139</v>
      </c>
      <c r="M22" s="143">
        <v>9</v>
      </c>
      <c r="N22" s="151">
        <f t="shared" si="11"/>
        <v>168764.41182437059</v>
      </c>
      <c r="O22" s="186">
        <f t="shared" si="3"/>
        <v>478.17</v>
      </c>
      <c r="P22" s="186">
        <f t="shared" si="4"/>
        <v>1282.4817191484558</v>
      </c>
      <c r="Q22" s="186">
        <f t="shared" si="7"/>
        <v>1760.65</v>
      </c>
      <c r="R22" s="186">
        <f t="shared" si="5"/>
        <v>167481.93010522213</v>
      </c>
    </row>
    <row r="23" spans="1:18" x14ac:dyDescent="0.25">
      <c r="A23" s="135">
        <f t="shared" si="8"/>
        <v>45170</v>
      </c>
      <c r="B23" s="136">
        <v>10</v>
      </c>
      <c r="C23" s="137">
        <f t="shared" si="9"/>
        <v>1149115.7515109628</v>
      </c>
      <c r="D23" s="138">
        <f t="shared" si="1"/>
        <v>3255.83</v>
      </c>
      <c r="E23" s="138">
        <f t="shared" si="0"/>
        <v>7622.7436709327048</v>
      </c>
      <c r="F23" s="138">
        <f t="shared" si="6"/>
        <v>10878.57</v>
      </c>
      <c r="G23" s="138">
        <f t="shared" si="2"/>
        <v>1141493.0078400301</v>
      </c>
      <c r="K23" s="140"/>
      <c r="L23" s="185">
        <f t="shared" si="10"/>
        <v>45170</v>
      </c>
      <c r="M23" s="143">
        <v>10</v>
      </c>
      <c r="N23" s="151">
        <f t="shared" si="11"/>
        <v>167481.93010522213</v>
      </c>
      <c r="O23" s="186">
        <f t="shared" si="3"/>
        <v>474.53</v>
      </c>
      <c r="P23" s="186">
        <f t="shared" si="4"/>
        <v>1286.1154173527098</v>
      </c>
      <c r="Q23" s="186">
        <f t="shared" si="7"/>
        <v>1760.65</v>
      </c>
      <c r="R23" s="186">
        <f t="shared" si="5"/>
        <v>166195.81468786942</v>
      </c>
    </row>
    <row r="24" spans="1:18" x14ac:dyDescent="0.25">
      <c r="A24" s="135">
        <f t="shared" si="8"/>
        <v>45200</v>
      </c>
      <c r="B24" s="136">
        <v>11</v>
      </c>
      <c r="C24" s="137">
        <f t="shared" si="9"/>
        <v>1141493.0078400301</v>
      </c>
      <c r="D24" s="138">
        <f t="shared" si="1"/>
        <v>3234.23</v>
      </c>
      <c r="E24" s="138">
        <f t="shared" si="0"/>
        <v>7644.3414446670131</v>
      </c>
      <c r="F24" s="138">
        <f t="shared" si="6"/>
        <v>10878.57</v>
      </c>
      <c r="G24" s="138">
        <f t="shared" si="2"/>
        <v>1133848.6663953632</v>
      </c>
      <c r="L24" s="185">
        <f t="shared" si="10"/>
        <v>45200</v>
      </c>
      <c r="M24" s="143">
        <v>11</v>
      </c>
      <c r="N24" s="151">
        <f t="shared" si="11"/>
        <v>166195.81468786942</v>
      </c>
      <c r="O24" s="186">
        <f t="shared" si="3"/>
        <v>470.89</v>
      </c>
      <c r="P24" s="186">
        <f t="shared" si="4"/>
        <v>1289.759411035209</v>
      </c>
      <c r="Q24" s="186">
        <f t="shared" si="7"/>
        <v>1760.65</v>
      </c>
      <c r="R24" s="186">
        <f t="shared" si="5"/>
        <v>164906.0552768342</v>
      </c>
    </row>
    <row r="25" spans="1:18" x14ac:dyDescent="0.25">
      <c r="A25" s="135">
        <f t="shared" si="8"/>
        <v>45231</v>
      </c>
      <c r="B25" s="136">
        <v>12</v>
      </c>
      <c r="C25" s="137">
        <f t="shared" si="9"/>
        <v>1133848.6663953632</v>
      </c>
      <c r="D25" s="138">
        <f t="shared" si="1"/>
        <v>3212.57</v>
      </c>
      <c r="E25" s="138">
        <f t="shared" si="0"/>
        <v>7666.00041209357</v>
      </c>
      <c r="F25" s="138">
        <f t="shared" si="6"/>
        <v>10878.57</v>
      </c>
      <c r="G25" s="138">
        <f t="shared" si="2"/>
        <v>1126182.6659832697</v>
      </c>
      <c r="L25" s="185">
        <f t="shared" si="10"/>
        <v>45231</v>
      </c>
      <c r="M25" s="143">
        <v>12</v>
      </c>
      <c r="N25" s="151">
        <f t="shared" si="11"/>
        <v>164906.0552768342</v>
      </c>
      <c r="O25" s="186">
        <f t="shared" si="3"/>
        <v>467.23</v>
      </c>
      <c r="P25" s="186">
        <f t="shared" si="4"/>
        <v>1293.4137293664755</v>
      </c>
      <c r="Q25" s="186">
        <f t="shared" si="7"/>
        <v>1760.65</v>
      </c>
      <c r="R25" s="186">
        <f t="shared" si="5"/>
        <v>163612.64154746773</v>
      </c>
    </row>
    <row r="26" spans="1:18" x14ac:dyDescent="0.25">
      <c r="A26" s="135">
        <f t="shared" si="8"/>
        <v>45261</v>
      </c>
      <c r="B26" s="136">
        <v>13</v>
      </c>
      <c r="C26" s="137">
        <f t="shared" si="9"/>
        <v>1126182.6659832697</v>
      </c>
      <c r="D26" s="138">
        <f t="shared" si="1"/>
        <v>3190.85</v>
      </c>
      <c r="E26" s="138">
        <f t="shared" si="0"/>
        <v>7687.720746594503</v>
      </c>
      <c r="F26" s="138">
        <f t="shared" si="6"/>
        <v>10878.57</v>
      </c>
      <c r="G26" s="138">
        <f t="shared" si="2"/>
        <v>1118494.9452366752</v>
      </c>
      <c r="L26" s="185">
        <f t="shared" si="10"/>
        <v>45261</v>
      </c>
      <c r="M26" s="143">
        <v>13</v>
      </c>
      <c r="N26" s="151">
        <f t="shared" si="11"/>
        <v>163612.64154746773</v>
      </c>
      <c r="O26" s="186">
        <f t="shared" si="3"/>
        <v>463.57</v>
      </c>
      <c r="P26" s="186">
        <f t="shared" si="4"/>
        <v>1297.0784015996805</v>
      </c>
      <c r="Q26" s="186">
        <f t="shared" si="7"/>
        <v>1760.65</v>
      </c>
      <c r="R26" s="186">
        <f t="shared" si="5"/>
        <v>162315.56314586804</v>
      </c>
    </row>
    <row r="27" spans="1:18" x14ac:dyDescent="0.25">
      <c r="A27" s="135">
        <f t="shared" si="8"/>
        <v>45292</v>
      </c>
      <c r="B27" s="136">
        <v>14</v>
      </c>
      <c r="C27" s="137">
        <f t="shared" si="9"/>
        <v>1118494.9452366752</v>
      </c>
      <c r="D27" s="138">
        <f t="shared" si="1"/>
        <v>3169.07</v>
      </c>
      <c r="E27" s="138">
        <f t="shared" si="0"/>
        <v>7709.5026220431873</v>
      </c>
      <c r="F27" s="138">
        <f t="shared" si="6"/>
        <v>10878.57</v>
      </c>
      <c r="G27" s="138">
        <f t="shared" si="2"/>
        <v>1110785.442614632</v>
      </c>
      <c r="L27" s="185">
        <f t="shared" si="10"/>
        <v>45292</v>
      </c>
      <c r="M27" s="143">
        <v>14</v>
      </c>
      <c r="N27" s="151">
        <f t="shared" si="11"/>
        <v>162315.56314586804</v>
      </c>
      <c r="O27" s="186">
        <f t="shared" si="3"/>
        <v>459.89</v>
      </c>
      <c r="P27" s="186">
        <f t="shared" si="4"/>
        <v>1300.7534570708797</v>
      </c>
      <c r="Q27" s="186">
        <f t="shared" si="7"/>
        <v>1760.65</v>
      </c>
      <c r="R27" s="186">
        <f t="shared" si="5"/>
        <v>161014.80968879716</v>
      </c>
    </row>
    <row r="28" spans="1:18" x14ac:dyDescent="0.25">
      <c r="A28" s="135">
        <f t="shared" si="8"/>
        <v>45323</v>
      </c>
      <c r="B28" s="136">
        <v>15</v>
      </c>
      <c r="C28" s="137">
        <f t="shared" si="9"/>
        <v>1110785.442614632</v>
      </c>
      <c r="D28" s="138">
        <f t="shared" si="1"/>
        <v>3147.23</v>
      </c>
      <c r="E28" s="138">
        <f t="shared" si="0"/>
        <v>7731.3462128056417</v>
      </c>
      <c r="F28" s="138">
        <f t="shared" si="6"/>
        <v>10878.57</v>
      </c>
      <c r="G28" s="138">
        <f t="shared" si="2"/>
        <v>1103054.0964018262</v>
      </c>
      <c r="L28" s="185">
        <f t="shared" si="10"/>
        <v>45323</v>
      </c>
      <c r="M28" s="143">
        <v>15</v>
      </c>
      <c r="N28" s="151">
        <f t="shared" si="11"/>
        <v>161014.80968879716</v>
      </c>
      <c r="O28" s="186">
        <f t="shared" si="3"/>
        <v>456.21</v>
      </c>
      <c r="P28" s="186">
        <f t="shared" si="4"/>
        <v>1304.438925199247</v>
      </c>
      <c r="Q28" s="186">
        <f t="shared" si="7"/>
        <v>1760.65</v>
      </c>
      <c r="R28" s="186">
        <f t="shared" si="5"/>
        <v>159710.37076359792</v>
      </c>
    </row>
    <row r="29" spans="1:18" x14ac:dyDescent="0.25">
      <c r="A29" s="135">
        <f t="shared" si="8"/>
        <v>45352</v>
      </c>
      <c r="B29" s="136">
        <v>16</v>
      </c>
      <c r="C29" s="137">
        <f t="shared" si="9"/>
        <v>1103054.0964018262</v>
      </c>
      <c r="D29" s="138">
        <f t="shared" si="1"/>
        <v>3125.32</v>
      </c>
      <c r="E29" s="138">
        <f t="shared" si="0"/>
        <v>7753.2516937419241</v>
      </c>
      <c r="F29" s="138">
        <f t="shared" si="6"/>
        <v>10878.57</v>
      </c>
      <c r="G29" s="138">
        <f t="shared" si="2"/>
        <v>1095300.8447080844</v>
      </c>
      <c r="L29" s="185">
        <f t="shared" si="10"/>
        <v>45352</v>
      </c>
      <c r="M29" s="143">
        <v>16</v>
      </c>
      <c r="N29" s="151">
        <f t="shared" si="11"/>
        <v>159710.37076359792</v>
      </c>
      <c r="O29" s="186">
        <f t="shared" si="3"/>
        <v>452.51</v>
      </c>
      <c r="P29" s="186">
        <f t="shared" si="4"/>
        <v>1308.1348354873116</v>
      </c>
      <c r="Q29" s="186">
        <f t="shared" si="7"/>
        <v>1760.65</v>
      </c>
      <c r="R29" s="186">
        <f t="shared" si="5"/>
        <v>158402.2359281106</v>
      </c>
    </row>
    <row r="30" spans="1:18" x14ac:dyDescent="0.25">
      <c r="A30" s="135">
        <f t="shared" si="8"/>
        <v>45383</v>
      </c>
      <c r="B30" s="136">
        <v>17</v>
      </c>
      <c r="C30" s="137">
        <f t="shared" si="9"/>
        <v>1095300.8447080844</v>
      </c>
      <c r="D30" s="138">
        <f t="shared" si="1"/>
        <v>3103.35</v>
      </c>
      <c r="E30" s="138">
        <f t="shared" si="0"/>
        <v>7775.2192402075261</v>
      </c>
      <c r="F30" s="138">
        <f t="shared" si="6"/>
        <v>10878.57</v>
      </c>
      <c r="G30" s="138">
        <f t="shared" si="2"/>
        <v>1087525.6254678769</v>
      </c>
      <c r="L30" s="185">
        <f t="shared" si="10"/>
        <v>45383</v>
      </c>
      <c r="M30" s="143">
        <v>17</v>
      </c>
      <c r="N30" s="151">
        <f t="shared" si="11"/>
        <v>158402.2359281106</v>
      </c>
      <c r="O30" s="186">
        <f t="shared" si="3"/>
        <v>448.81</v>
      </c>
      <c r="P30" s="186">
        <f t="shared" si="4"/>
        <v>1311.8412175211924</v>
      </c>
      <c r="Q30" s="186">
        <f t="shared" si="7"/>
        <v>1760.65</v>
      </c>
      <c r="R30" s="186">
        <f t="shared" si="5"/>
        <v>157090.3947105894</v>
      </c>
    </row>
    <row r="31" spans="1:18" x14ac:dyDescent="0.25">
      <c r="A31" s="135">
        <f t="shared" si="8"/>
        <v>45413</v>
      </c>
      <c r="B31" s="136">
        <v>18</v>
      </c>
      <c r="C31" s="137">
        <f t="shared" si="9"/>
        <v>1087525.6254678769</v>
      </c>
      <c r="D31" s="138">
        <f t="shared" si="1"/>
        <v>3081.32</v>
      </c>
      <c r="E31" s="138">
        <f t="shared" si="0"/>
        <v>7797.2490280547818</v>
      </c>
      <c r="F31" s="138">
        <f t="shared" si="6"/>
        <v>10878.57</v>
      </c>
      <c r="G31" s="138">
        <f t="shared" si="2"/>
        <v>1079728.3764398221</v>
      </c>
      <c r="L31" s="185">
        <f t="shared" si="10"/>
        <v>45413</v>
      </c>
      <c r="M31" s="143">
        <v>18</v>
      </c>
      <c r="N31" s="151">
        <f t="shared" si="11"/>
        <v>157090.3947105894</v>
      </c>
      <c r="O31" s="186">
        <f t="shared" si="3"/>
        <v>445.09</v>
      </c>
      <c r="P31" s="186">
        <f t="shared" si="4"/>
        <v>1315.5581009708358</v>
      </c>
      <c r="Q31" s="186">
        <f t="shared" si="7"/>
        <v>1760.65</v>
      </c>
      <c r="R31" s="186">
        <f t="shared" si="5"/>
        <v>155774.83660961856</v>
      </c>
    </row>
    <row r="32" spans="1:18" x14ac:dyDescent="0.25">
      <c r="A32" s="135">
        <f t="shared" si="8"/>
        <v>45444</v>
      </c>
      <c r="B32" s="136">
        <v>19</v>
      </c>
      <c r="C32" s="137">
        <f t="shared" si="9"/>
        <v>1079728.3764398221</v>
      </c>
      <c r="D32" s="138">
        <f t="shared" si="1"/>
        <v>3059.23</v>
      </c>
      <c r="E32" s="138">
        <f t="shared" si="0"/>
        <v>7819.3412336342708</v>
      </c>
      <c r="F32" s="138">
        <f t="shared" si="6"/>
        <v>10878.57</v>
      </c>
      <c r="G32" s="138">
        <f t="shared" si="2"/>
        <v>1071909.035206188</v>
      </c>
      <c r="L32" s="185">
        <f t="shared" si="10"/>
        <v>45444</v>
      </c>
      <c r="M32" s="143">
        <v>19</v>
      </c>
      <c r="N32" s="151">
        <f t="shared" si="11"/>
        <v>155774.83660961856</v>
      </c>
      <c r="O32" s="186">
        <f t="shared" si="3"/>
        <v>441.36</v>
      </c>
      <c r="P32" s="186">
        <f t="shared" si="4"/>
        <v>1319.2855155902532</v>
      </c>
      <c r="Q32" s="186">
        <f t="shared" si="7"/>
        <v>1760.65</v>
      </c>
      <c r="R32" s="186">
        <f t="shared" si="5"/>
        <v>154455.55109402831</v>
      </c>
    </row>
    <row r="33" spans="1:18" x14ac:dyDescent="0.25">
      <c r="A33" s="135">
        <f t="shared" si="8"/>
        <v>45474</v>
      </c>
      <c r="B33" s="136">
        <v>20</v>
      </c>
      <c r="C33" s="137">
        <f t="shared" si="9"/>
        <v>1071909.035206188</v>
      </c>
      <c r="D33" s="138">
        <f t="shared" si="1"/>
        <v>3037.08</v>
      </c>
      <c r="E33" s="138">
        <f t="shared" si="0"/>
        <v>7841.4960337962339</v>
      </c>
      <c r="F33" s="138">
        <f t="shared" si="6"/>
        <v>10878.57</v>
      </c>
      <c r="G33" s="138">
        <f t="shared" si="2"/>
        <v>1064067.5391723916</v>
      </c>
      <c r="L33" s="185">
        <f t="shared" si="10"/>
        <v>45474</v>
      </c>
      <c r="M33" s="143">
        <v>20</v>
      </c>
      <c r="N33" s="151">
        <f t="shared" si="11"/>
        <v>154455.55109402831</v>
      </c>
      <c r="O33" s="186">
        <f t="shared" si="3"/>
        <v>437.62</v>
      </c>
      <c r="P33" s="186">
        <f t="shared" si="4"/>
        <v>1323.0234912177589</v>
      </c>
      <c r="Q33" s="186">
        <f t="shared" si="7"/>
        <v>1760.65</v>
      </c>
      <c r="R33" s="186">
        <f t="shared" si="5"/>
        <v>153132.52760281056</v>
      </c>
    </row>
    <row r="34" spans="1:18" x14ac:dyDescent="0.25">
      <c r="A34" s="135">
        <f t="shared" si="8"/>
        <v>45505</v>
      </c>
      <c r="B34" s="136">
        <v>21</v>
      </c>
      <c r="C34" s="137">
        <f t="shared" si="9"/>
        <v>1064067.5391723916</v>
      </c>
      <c r="D34" s="138">
        <f t="shared" si="1"/>
        <v>3014.86</v>
      </c>
      <c r="E34" s="138">
        <f t="shared" si="0"/>
        <v>7863.7136058919896</v>
      </c>
      <c r="F34" s="138">
        <f t="shared" si="6"/>
        <v>10878.57</v>
      </c>
      <c r="G34" s="138">
        <f t="shared" si="2"/>
        <v>1056203.8255664997</v>
      </c>
      <c r="L34" s="185">
        <f t="shared" si="10"/>
        <v>45505</v>
      </c>
      <c r="M34" s="143">
        <v>21</v>
      </c>
      <c r="N34" s="151">
        <f t="shared" si="11"/>
        <v>153132.52760281056</v>
      </c>
      <c r="O34" s="186">
        <f t="shared" si="3"/>
        <v>433.88</v>
      </c>
      <c r="P34" s="186">
        <f t="shared" si="4"/>
        <v>1326.7720577762091</v>
      </c>
      <c r="Q34" s="186">
        <f t="shared" si="7"/>
        <v>1760.65</v>
      </c>
      <c r="R34" s="186">
        <f t="shared" si="5"/>
        <v>151805.75554503434</v>
      </c>
    </row>
    <row r="35" spans="1:18" x14ac:dyDescent="0.25">
      <c r="A35" s="135">
        <f t="shared" si="8"/>
        <v>45536</v>
      </c>
      <c r="B35" s="136">
        <v>22</v>
      </c>
      <c r="C35" s="137">
        <f t="shared" si="9"/>
        <v>1056203.8255664997</v>
      </c>
      <c r="D35" s="138">
        <f t="shared" si="1"/>
        <v>2992.58</v>
      </c>
      <c r="E35" s="138">
        <f t="shared" si="0"/>
        <v>7885.9941277753514</v>
      </c>
      <c r="F35" s="138">
        <f t="shared" si="6"/>
        <v>10878.57</v>
      </c>
      <c r="G35" s="138">
        <f t="shared" si="2"/>
        <v>1048317.8314387244</v>
      </c>
      <c r="L35" s="185">
        <f t="shared" si="10"/>
        <v>45536</v>
      </c>
      <c r="M35" s="143">
        <v>22</v>
      </c>
      <c r="N35" s="151">
        <f t="shared" si="11"/>
        <v>151805.75554503434</v>
      </c>
      <c r="O35" s="186">
        <f t="shared" si="3"/>
        <v>430.12</v>
      </c>
      <c r="P35" s="186">
        <f t="shared" si="4"/>
        <v>1330.5312452732417</v>
      </c>
      <c r="Q35" s="186">
        <f t="shared" si="7"/>
        <v>1760.65</v>
      </c>
      <c r="R35" s="186">
        <f t="shared" si="5"/>
        <v>150475.22429976109</v>
      </c>
    </row>
    <row r="36" spans="1:18" x14ac:dyDescent="0.25">
      <c r="A36" s="135">
        <f t="shared" si="8"/>
        <v>45566</v>
      </c>
      <c r="B36" s="136">
        <v>23</v>
      </c>
      <c r="C36" s="137">
        <f t="shared" si="9"/>
        <v>1048317.8314387244</v>
      </c>
      <c r="D36" s="138">
        <f t="shared" si="1"/>
        <v>2970.23</v>
      </c>
      <c r="E36" s="138">
        <f t="shared" si="0"/>
        <v>7908.3377778040467</v>
      </c>
      <c r="F36" s="138">
        <f t="shared" si="6"/>
        <v>10878.57</v>
      </c>
      <c r="G36" s="138">
        <f t="shared" si="2"/>
        <v>1040409.4936609204</v>
      </c>
      <c r="L36" s="185">
        <f t="shared" si="10"/>
        <v>45566</v>
      </c>
      <c r="M36" s="143">
        <v>23</v>
      </c>
      <c r="N36" s="151">
        <f t="shared" si="11"/>
        <v>150475.22429976109</v>
      </c>
      <c r="O36" s="186">
        <f t="shared" si="3"/>
        <v>426.35</v>
      </c>
      <c r="P36" s="186">
        <f t="shared" si="4"/>
        <v>1334.3010838015159</v>
      </c>
      <c r="Q36" s="186">
        <f t="shared" si="7"/>
        <v>1760.65</v>
      </c>
      <c r="R36" s="186">
        <f t="shared" si="5"/>
        <v>149140.92321595957</v>
      </c>
    </row>
    <row r="37" spans="1:18" x14ac:dyDescent="0.25">
      <c r="A37" s="135">
        <f t="shared" si="8"/>
        <v>45597</v>
      </c>
      <c r="B37" s="136">
        <v>24</v>
      </c>
      <c r="C37" s="137">
        <f t="shared" si="9"/>
        <v>1040409.4936609204</v>
      </c>
      <c r="D37" s="138">
        <f t="shared" si="1"/>
        <v>2947.83</v>
      </c>
      <c r="E37" s="138">
        <f t="shared" si="0"/>
        <v>7930.7447348411597</v>
      </c>
      <c r="F37" s="138">
        <f t="shared" si="6"/>
        <v>10878.57</v>
      </c>
      <c r="G37" s="138">
        <f t="shared" si="2"/>
        <v>1032478.7489260792</v>
      </c>
      <c r="L37" s="185">
        <f t="shared" si="10"/>
        <v>45597</v>
      </c>
      <c r="M37" s="143">
        <v>24</v>
      </c>
      <c r="N37" s="151">
        <f t="shared" si="11"/>
        <v>149140.92321595957</v>
      </c>
      <c r="O37" s="186">
        <f t="shared" si="3"/>
        <v>422.57</v>
      </c>
      <c r="P37" s="186">
        <f t="shared" si="4"/>
        <v>1338.0816035389537</v>
      </c>
      <c r="Q37" s="186">
        <f t="shared" si="7"/>
        <v>1760.65</v>
      </c>
      <c r="R37" s="186">
        <f t="shared" si="5"/>
        <v>147802.84161242063</v>
      </c>
    </row>
    <row r="38" spans="1:18" x14ac:dyDescent="0.25">
      <c r="A38" s="135">
        <f t="shared" si="8"/>
        <v>45627</v>
      </c>
      <c r="B38" s="136">
        <v>25</v>
      </c>
      <c r="C38" s="137">
        <f t="shared" si="9"/>
        <v>1032478.7489260792</v>
      </c>
      <c r="D38" s="138">
        <f t="shared" si="1"/>
        <v>2925.36</v>
      </c>
      <c r="E38" s="138">
        <f t="shared" si="0"/>
        <v>7953.2151782565425</v>
      </c>
      <c r="F38" s="138">
        <f t="shared" si="6"/>
        <v>10878.57</v>
      </c>
      <c r="G38" s="138">
        <f t="shared" si="2"/>
        <v>1024525.5337478227</v>
      </c>
      <c r="L38" s="185">
        <f t="shared" si="10"/>
        <v>45627</v>
      </c>
      <c r="M38" s="143">
        <v>25</v>
      </c>
      <c r="N38" s="151">
        <f t="shared" si="11"/>
        <v>147802.84161242063</v>
      </c>
      <c r="O38" s="186">
        <f t="shared" si="3"/>
        <v>418.77</v>
      </c>
      <c r="P38" s="186">
        <f t="shared" si="4"/>
        <v>1341.8728347489807</v>
      </c>
      <c r="Q38" s="186">
        <f t="shared" si="7"/>
        <v>1760.65</v>
      </c>
      <c r="R38" s="186">
        <f t="shared" si="5"/>
        <v>146460.96877767166</v>
      </c>
    </row>
    <row r="39" spans="1:18" x14ac:dyDescent="0.25">
      <c r="A39" s="135">
        <f t="shared" si="8"/>
        <v>45658</v>
      </c>
      <c r="B39" s="136">
        <v>26</v>
      </c>
      <c r="C39" s="137">
        <f t="shared" si="9"/>
        <v>1024525.5337478227</v>
      </c>
      <c r="D39" s="138">
        <f t="shared" si="1"/>
        <v>2902.82</v>
      </c>
      <c r="E39" s="138">
        <f t="shared" si="0"/>
        <v>7975.749287928269</v>
      </c>
      <c r="F39" s="138">
        <f t="shared" si="6"/>
        <v>10878.57</v>
      </c>
      <c r="G39" s="138">
        <f t="shared" si="2"/>
        <v>1016549.7844598945</v>
      </c>
      <c r="L39" s="185">
        <f t="shared" si="10"/>
        <v>45658</v>
      </c>
      <c r="M39" s="143">
        <v>26</v>
      </c>
      <c r="N39" s="151">
        <f t="shared" si="11"/>
        <v>146460.96877767166</v>
      </c>
      <c r="O39" s="186">
        <f t="shared" si="3"/>
        <v>414.97</v>
      </c>
      <c r="P39" s="186">
        <f t="shared" si="4"/>
        <v>1345.6748077807692</v>
      </c>
      <c r="Q39" s="186">
        <f t="shared" si="7"/>
        <v>1760.65</v>
      </c>
      <c r="R39" s="186">
        <f t="shared" si="5"/>
        <v>145115.29396989089</v>
      </c>
    </row>
    <row r="40" spans="1:18" x14ac:dyDescent="0.25">
      <c r="A40" s="135">
        <f t="shared" si="8"/>
        <v>45689</v>
      </c>
      <c r="B40" s="136">
        <v>27</v>
      </c>
      <c r="C40" s="137">
        <f t="shared" si="9"/>
        <v>1016549.7844598945</v>
      </c>
      <c r="D40" s="138">
        <f t="shared" si="1"/>
        <v>2880.22</v>
      </c>
      <c r="E40" s="138">
        <f t="shared" si="0"/>
        <v>7998.3472442440661</v>
      </c>
      <c r="F40" s="138">
        <f t="shared" si="6"/>
        <v>10878.57</v>
      </c>
      <c r="G40" s="138">
        <f t="shared" si="2"/>
        <v>1008551.4372156505</v>
      </c>
      <c r="L40" s="185">
        <f t="shared" si="10"/>
        <v>45689</v>
      </c>
      <c r="M40" s="143">
        <v>27</v>
      </c>
      <c r="N40" s="151">
        <f t="shared" si="11"/>
        <v>145115.29396989089</v>
      </c>
      <c r="O40" s="186">
        <f t="shared" si="3"/>
        <v>411.16</v>
      </c>
      <c r="P40" s="186">
        <f t="shared" si="4"/>
        <v>1349.4875530694817</v>
      </c>
      <c r="Q40" s="186">
        <f t="shared" si="7"/>
        <v>1760.65</v>
      </c>
      <c r="R40" s="186">
        <f t="shared" si="5"/>
        <v>143765.8064168214</v>
      </c>
    </row>
    <row r="41" spans="1:18" x14ac:dyDescent="0.25">
      <c r="A41" s="135">
        <f t="shared" si="8"/>
        <v>45717</v>
      </c>
      <c r="B41" s="136">
        <v>28</v>
      </c>
      <c r="C41" s="137">
        <f t="shared" si="9"/>
        <v>1008551.4372156505</v>
      </c>
      <c r="D41" s="138">
        <f t="shared" si="1"/>
        <v>2857.56</v>
      </c>
      <c r="E41" s="138">
        <f t="shared" si="0"/>
        <v>8021.0092281027582</v>
      </c>
      <c r="F41" s="138">
        <f t="shared" si="6"/>
        <v>10878.57</v>
      </c>
      <c r="G41" s="138">
        <f t="shared" si="2"/>
        <v>1000530.4279875477</v>
      </c>
      <c r="L41" s="185">
        <f t="shared" si="10"/>
        <v>45717</v>
      </c>
      <c r="M41" s="143">
        <v>28</v>
      </c>
      <c r="N41" s="151">
        <f t="shared" si="11"/>
        <v>143765.8064168214</v>
      </c>
      <c r="O41" s="186">
        <f t="shared" si="3"/>
        <v>407.34</v>
      </c>
      <c r="P41" s="186">
        <f t="shared" si="4"/>
        <v>1353.311101136512</v>
      </c>
      <c r="Q41" s="186">
        <f t="shared" si="7"/>
        <v>1760.65</v>
      </c>
      <c r="R41" s="186">
        <f t="shared" si="5"/>
        <v>142412.49531568488</v>
      </c>
    </row>
    <row r="42" spans="1:18" x14ac:dyDescent="0.25">
      <c r="A42" s="135">
        <f t="shared" si="8"/>
        <v>45748</v>
      </c>
      <c r="B42" s="136">
        <v>29</v>
      </c>
      <c r="C42" s="137">
        <f t="shared" si="9"/>
        <v>1000530.4279875477</v>
      </c>
      <c r="D42" s="138">
        <f t="shared" si="1"/>
        <v>2834.84</v>
      </c>
      <c r="E42" s="138">
        <f t="shared" si="0"/>
        <v>8043.7354209157156</v>
      </c>
      <c r="F42" s="138">
        <f t="shared" si="6"/>
        <v>10878.57</v>
      </c>
      <c r="G42" s="138">
        <f t="shared" si="2"/>
        <v>992486.69256663194</v>
      </c>
      <c r="L42" s="185">
        <f t="shared" si="10"/>
        <v>45748</v>
      </c>
      <c r="M42" s="143">
        <v>29</v>
      </c>
      <c r="N42" s="151">
        <f t="shared" si="11"/>
        <v>142412.49531568488</v>
      </c>
      <c r="O42" s="186">
        <f t="shared" si="3"/>
        <v>403.5</v>
      </c>
      <c r="P42" s="186">
        <f t="shared" si="4"/>
        <v>1357.145482589732</v>
      </c>
      <c r="Q42" s="186">
        <f t="shared" si="7"/>
        <v>1760.65</v>
      </c>
      <c r="R42" s="186">
        <f t="shared" si="5"/>
        <v>141055.34983309516</v>
      </c>
    </row>
    <row r="43" spans="1:18" x14ac:dyDescent="0.25">
      <c r="A43" s="135">
        <f t="shared" si="8"/>
        <v>45778</v>
      </c>
      <c r="B43" s="136">
        <v>30</v>
      </c>
      <c r="C43" s="137">
        <f t="shared" si="9"/>
        <v>992486.69256663194</v>
      </c>
      <c r="D43" s="138">
        <f t="shared" si="1"/>
        <v>2812.05</v>
      </c>
      <c r="E43" s="138">
        <f t="shared" si="0"/>
        <v>8066.5260046083094</v>
      </c>
      <c r="F43" s="138">
        <f t="shared" si="6"/>
        <v>10878.57</v>
      </c>
      <c r="G43" s="138">
        <f t="shared" si="2"/>
        <v>984420.16656202369</v>
      </c>
      <c r="L43" s="185">
        <f t="shared" si="10"/>
        <v>45778</v>
      </c>
      <c r="M43" s="143">
        <v>30</v>
      </c>
      <c r="N43" s="151">
        <f t="shared" si="11"/>
        <v>141055.34983309516</v>
      </c>
      <c r="O43" s="186">
        <f t="shared" si="3"/>
        <v>399.66</v>
      </c>
      <c r="P43" s="186">
        <f t="shared" si="4"/>
        <v>1360.9907281237361</v>
      </c>
      <c r="Q43" s="186">
        <f t="shared" si="7"/>
        <v>1760.65</v>
      </c>
      <c r="R43" s="186">
        <f t="shared" si="5"/>
        <v>139694.35910497143</v>
      </c>
    </row>
    <row r="44" spans="1:18" x14ac:dyDescent="0.25">
      <c r="A44" s="135">
        <f t="shared" si="8"/>
        <v>45809</v>
      </c>
      <c r="B44" s="136">
        <v>31</v>
      </c>
      <c r="C44" s="137">
        <f t="shared" si="9"/>
        <v>984420.16656202369</v>
      </c>
      <c r="D44" s="138">
        <f t="shared" si="1"/>
        <v>2789.19</v>
      </c>
      <c r="E44" s="138">
        <f t="shared" si="0"/>
        <v>8089.3811616213661</v>
      </c>
      <c r="F44" s="138">
        <f t="shared" si="6"/>
        <v>10878.57</v>
      </c>
      <c r="G44" s="138">
        <f t="shared" si="2"/>
        <v>976330.78540040227</v>
      </c>
      <c r="L44" s="185">
        <f t="shared" si="10"/>
        <v>45809</v>
      </c>
      <c r="M44" s="143">
        <v>31</v>
      </c>
      <c r="N44" s="151">
        <f t="shared" si="11"/>
        <v>139694.35910497143</v>
      </c>
      <c r="O44" s="186">
        <f t="shared" si="3"/>
        <v>395.8</v>
      </c>
      <c r="P44" s="186">
        <f t="shared" si="4"/>
        <v>1364.8468685200867</v>
      </c>
      <c r="Q44" s="186">
        <f t="shared" si="7"/>
        <v>1760.65</v>
      </c>
      <c r="R44" s="186">
        <f t="shared" si="5"/>
        <v>138329.51223645135</v>
      </c>
    </row>
    <row r="45" spans="1:18" x14ac:dyDescent="0.25">
      <c r="A45" s="135">
        <f t="shared" si="8"/>
        <v>45839</v>
      </c>
      <c r="B45" s="136">
        <v>32</v>
      </c>
      <c r="C45" s="137">
        <f t="shared" si="9"/>
        <v>976330.78540040227</v>
      </c>
      <c r="D45" s="138">
        <f t="shared" si="1"/>
        <v>2766.27</v>
      </c>
      <c r="E45" s="138">
        <f t="shared" si="0"/>
        <v>8112.3010749126279</v>
      </c>
      <c r="F45" s="138">
        <f t="shared" si="6"/>
        <v>10878.57</v>
      </c>
      <c r="G45" s="138">
        <f t="shared" si="2"/>
        <v>968218.48432548961</v>
      </c>
      <c r="L45" s="185">
        <f t="shared" si="10"/>
        <v>45839</v>
      </c>
      <c r="M45" s="143">
        <v>32</v>
      </c>
      <c r="N45" s="151">
        <f t="shared" si="11"/>
        <v>138329.51223645135</v>
      </c>
      <c r="O45" s="186">
        <f t="shared" si="3"/>
        <v>391.93</v>
      </c>
      <c r="P45" s="186">
        <f t="shared" si="4"/>
        <v>1368.7139346475603</v>
      </c>
      <c r="Q45" s="186">
        <f t="shared" si="7"/>
        <v>1760.65</v>
      </c>
      <c r="R45" s="186">
        <f t="shared" si="5"/>
        <v>136960.79830180379</v>
      </c>
    </row>
    <row r="46" spans="1:18" x14ac:dyDescent="0.25">
      <c r="A46" s="135">
        <f t="shared" si="8"/>
        <v>45870</v>
      </c>
      <c r="B46" s="136">
        <v>33</v>
      </c>
      <c r="C46" s="137">
        <f t="shared" si="9"/>
        <v>968218.48432548961</v>
      </c>
      <c r="D46" s="138">
        <f t="shared" si="1"/>
        <v>2743.29</v>
      </c>
      <c r="E46" s="138">
        <f t="shared" si="0"/>
        <v>8135.2859279582144</v>
      </c>
      <c r="F46" s="138">
        <f t="shared" si="6"/>
        <v>10878.57</v>
      </c>
      <c r="G46" s="138">
        <f t="shared" si="2"/>
        <v>960083.19839753141</v>
      </c>
      <c r="L46" s="185">
        <f t="shared" si="10"/>
        <v>45870</v>
      </c>
      <c r="M46" s="143">
        <v>33</v>
      </c>
      <c r="N46" s="151">
        <f t="shared" si="11"/>
        <v>136960.79830180379</v>
      </c>
      <c r="O46" s="186">
        <f t="shared" si="3"/>
        <v>388.06</v>
      </c>
      <c r="P46" s="186">
        <f t="shared" si="4"/>
        <v>1372.5919574623952</v>
      </c>
      <c r="Q46" s="186">
        <f t="shared" si="7"/>
        <v>1760.65</v>
      </c>
      <c r="R46" s="186">
        <f t="shared" si="5"/>
        <v>135588.20634434139</v>
      </c>
    </row>
    <row r="47" spans="1:18" x14ac:dyDescent="0.25">
      <c r="A47" s="135">
        <f t="shared" si="8"/>
        <v>45901</v>
      </c>
      <c r="B47" s="136">
        <v>34</v>
      </c>
      <c r="C47" s="137">
        <f t="shared" si="9"/>
        <v>960083.19839753141</v>
      </c>
      <c r="D47" s="138">
        <f t="shared" si="1"/>
        <v>2720.24</v>
      </c>
      <c r="E47" s="138">
        <f t="shared" si="0"/>
        <v>8158.3359047540944</v>
      </c>
      <c r="F47" s="138">
        <f t="shared" si="6"/>
        <v>10878.57</v>
      </c>
      <c r="G47" s="138">
        <f t="shared" si="2"/>
        <v>951924.86249277729</v>
      </c>
      <c r="L47" s="185">
        <f t="shared" si="10"/>
        <v>45901</v>
      </c>
      <c r="M47" s="143">
        <v>34</v>
      </c>
      <c r="N47" s="151">
        <f t="shared" si="11"/>
        <v>135588.20634434139</v>
      </c>
      <c r="O47" s="186">
        <f t="shared" si="3"/>
        <v>384.17</v>
      </c>
      <c r="P47" s="186">
        <f t="shared" si="4"/>
        <v>1376.4809680085384</v>
      </c>
      <c r="Q47" s="186">
        <f t="shared" si="7"/>
        <v>1760.65</v>
      </c>
      <c r="R47" s="186">
        <f t="shared" si="5"/>
        <v>134211.72537633285</v>
      </c>
    </row>
    <row r="48" spans="1:18" x14ac:dyDescent="0.25">
      <c r="A48" s="135">
        <f t="shared" si="8"/>
        <v>45931</v>
      </c>
      <c r="B48" s="136">
        <v>35</v>
      </c>
      <c r="C48" s="137">
        <f t="shared" si="9"/>
        <v>951924.86249277729</v>
      </c>
      <c r="D48" s="138">
        <f t="shared" si="1"/>
        <v>2697.12</v>
      </c>
      <c r="E48" s="138">
        <f t="shared" si="0"/>
        <v>8181.4511898175651</v>
      </c>
      <c r="F48" s="138">
        <f t="shared" si="6"/>
        <v>10878.57</v>
      </c>
      <c r="G48" s="138">
        <f t="shared" si="2"/>
        <v>943743.41130295978</v>
      </c>
      <c r="L48" s="185">
        <f t="shared" si="10"/>
        <v>45931</v>
      </c>
      <c r="M48" s="143">
        <v>35</v>
      </c>
      <c r="N48" s="151">
        <f t="shared" si="11"/>
        <v>134211.72537633285</v>
      </c>
      <c r="O48" s="186">
        <f t="shared" si="3"/>
        <v>380.27</v>
      </c>
      <c r="P48" s="186">
        <f t="shared" si="4"/>
        <v>1380.380997417896</v>
      </c>
      <c r="Q48" s="186">
        <f t="shared" si="7"/>
        <v>1760.65</v>
      </c>
      <c r="R48" s="186">
        <f t="shared" si="5"/>
        <v>132831.34437891495</v>
      </c>
    </row>
    <row r="49" spans="1:18" x14ac:dyDescent="0.25">
      <c r="A49" s="135">
        <f t="shared" si="8"/>
        <v>45962</v>
      </c>
      <c r="B49" s="136">
        <v>36</v>
      </c>
      <c r="C49" s="137">
        <f t="shared" si="9"/>
        <v>943743.41130295978</v>
      </c>
      <c r="D49" s="138">
        <f t="shared" si="1"/>
        <v>2673.94</v>
      </c>
      <c r="E49" s="138">
        <f t="shared" si="0"/>
        <v>8204.6319681887144</v>
      </c>
      <c r="F49" s="138">
        <f t="shared" si="6"/>
        <v>10878.57</v>
      </c>
      <c r="G49" s="138">
        <f t="shared" si="2"/>
        <v>935538.7793347711</v>
      </c>
      <c r="L49" s="185">
        <f t="shared" si="10"/>
        <v>45962</v>
      </c>
      <c r="M49" s="143">
        <v>36</v>
      </c>
      <c r="N49" s="151">
        <f t="shared" si="11"/>
        <v>132831.34437891495</v>
      </c>
      <c r="O49" s="186">
        <f t="shared" si="3"/>
        <v>376.36</v>
      </c>
      <c r="P49" s="186">
        <f t="shared" si="4"/>
        <v>1384.2920769105801</v>
      </c>
      <c r="Q49" s="186">
        <f t="shared" si="7"/>
        <v>1760.65</v>
      </c>
      <c r="R49" s="186">
        <f t="shared" si="5"/>
        <v>131447.05230200436</v>
      </c>
    </row>
    <row r="50" spans="1:18" x14ac:dyDescent="0.25">
      <c r="A50" s="135">
        <f t="shared" si="8"/>
        <v>45992</v>
      </c>
      <c r="B50" s="136">
        <v>37</v>
      </c>
      <c r="C50" s="137">
        <f t="shared" si="9"/>
        <v>935538.7793347711</v>
      </c>
      <c r="D50" s="138">
        <f t="shared" si="1"/>
        <v>2650.69</v>
      </c>
      <c r="E50" s="138">
        <f t="shared" si="0"/>
        <v>8227.8784254319162</v>
      </c>
      <c r="F50" s="138">
        <f t="shared" si="6"/>
        <v>10878.57</v>
      </c>
      <c r="G50" s="138">
        <f t="shared" si="2"/>
        <v>927310.90090933919</v>
      </c>
      <c r="L50" s="185">
        <f t="shared" si="10"/>
        <v>45992</v>
      </c>
      <c r="M50" s="143">
        <v>37</v>
      </c>
      <c r="N50" s="151">
        <f t="shared" si="11"/>
        <v>131447.05230200436</v>
      </c>
      <c r="O50" s="186">
        <f t="shared" si="3"/>
        <v>372.43</v>
      </c>
      <c r="P50" s="186">
        <f t="shared" si="4"/>
        <v>1388.21423779516</v>
      </c>
      <c r="Q50" s="186">
        <f t="shared" si="7"/>
        <v>1760.65</v>
      </c>
      <c r="R50" s="186">
        <f t="shared" si="5"/>
        <v>130058.83806420921</v>
      </c>
    </row>
    <row r="51" spans="1:18" x14ac:dyDescent="0.25">
      <c r="A51" s="135">
        <f t="shared" si="8"/>
        <v>46023</v>
      </c>
      <c r="B51" s="136">
        <v>38</v>
      </c>
      <c r="C51" s="137">
        <f t="shared" si="9"/>
        <v>927310.90090933919</v>
      </c>
      <c r="D51" s="138">
        <f t="shared" si="1"/>
        <v>2627.38</v>
      </c>
      <c r="E51" s="138">
        <f t="shared" si="0"/>
        <v>8251.1907476373053</v>
      </c>
      <c r="F51" s="138">
        <f t="shared" si="6"/>
        <v>10878.57</v>
      </c>
      <c r="G51" s="138">
        <f t="shared" si="2"/>
        <v>919059.71016170189</v>
      </c>
      <c r="L51" s="185">
        <f t="shared" si="10"/>
        <v>46023</v>
      </c>
      <c r="M51" s="143">
        <v>38</v>
      </c>
      <c r="N51" s="151">
        <f t="shared" si="11"/>
        <v>130058.83806420921</v>
      </c>
      <c r="O51" s="186">
        <f t="shared" si="3"/>
        <v>368.5</v>
      </c>
      <c r="P51" s="186">
        <f t="shared" si="4"/>
        <v>1392.1475114689131</v>
      </c>
      <c r="Q51" s="186">
        <f t="shared" si="7"/>
        <v>1760.65</v>
      </c>
      <c r="R51" s="186">
        <f t="shared" si="5"/>
        <v>128666.6905527403</v>
      </c>
    </row>
    <row r="52" spans="1:18" x14ac:dyDescent="0.25">
      <c r="A52" s="135">
        <f t="shared" si="8"/>
        <v>46054</v>
      </c>
      <c r="B52" s="136">
        <v>39</v>
      </c>
      <c r="C52" s="137">
        <f t="shared" si="9"/>
        <v>919059.71016170189</v>
      </c>
      <c r="D52" s="138">
        <f t="shared" si="1"/>
        <v>2604</v>
      </c>
      <c r="E52" s="138">
        <f t="shared" si="0"/>
        <v>8274.5691214222788</v>
      </c>
      <c r="F52" s="138">
        <f t="shared" si="6"/>
        <v>10878.57</v>
      </c>
      <c r="G52" s="138">
        <f t="shared" si="2"/>
        <v>910785.14104027965</v>
      </c>
      <c r="L52" s="185">
        <f t="shared" si="10"/>
        <v>46054</v>
      </c>
      <c r="M52" s="143">
        <v>39</v>
      </c>
      <c r="N52" s="151">
        <f t="shared" si="11"/>
        <v>128666.6905527403</v>
      </c>
      <c r="O52" s="186">
        <f t="shared" si="3"/>
        <v>364.56</v>
      </c>
      <c r="P52" s="186">
        <f t="shared" si="4"/>
        <v>1396.0919294180749</v>
      </c>
      <c r="Q52" s="186">
        <f t="shared" si="7"/>
        <v>1760.65</v>
      </c>
      <c r="R52" s="186">
        <f t="shared" si="5"/>
        <v>127270.59862332222</v>
      </c>
    </row>
    <row r="53" spans="1:18" x14ac:dyDescent="0.25">
      <c r="A53" s="135">
        <f t="shared" si="8"/>
        <v>46082</v>
      </c>
      <c r="B53" s="136">
        <v>40</v>
      </c>
      <c r="C53" s="137">
        <f t="shared" si="9"/>
        <v>910785.14104027965</v>
      </c>
      <c r="D53" s="138">
        <f t="shared" si="1"/>
        <v>2580.56</v>
      </c>
      <c r="E53" s="138">
        <f t="shared" si="0"/>
        <v>8298.0137339329758</v>
      </c>
      <c r="F53" s="138">
        <f t="shared" si="6"/>
        <v>10878.57</v>
      </c>
      <c r="G53" s="138">
        <f t="shared" si="2"/>
        <v>902487.12730634667</v>
      </c>
      <c r="L53" s="185">
        <f t="shared" si="10"/>
        <v>46082</v>
      </c>
      <c r="M53" s="143">
        <v>40</v>
      </c>
      <c r="N53" s="151">
        <f t="shared" si="11"/>
        <v>127270.59862332222</v>
      </c>
      <c r="O53" s="186">
        <f t="shared" si="3"/>
        <v>360.6</v>
      </c>
      <c r="P53" s="186">
        <f t="shared" si="4"/>
        <v>1400.0475232180929</v>
      </c>
      <c r="Q53" s="186">
        <f t="shared" si="7"/>
        <v>1760.65</v>
      </c>
      <c r="R53" s="186">
        <f t="shared" si="5"/>
        <v>125870.55110010413</v>
      </c>
    </row>
    <row r="54" spans="1:18" x14ac:dyDescent="0.25">
      <c r="A54" s="135">
        <f t="shared" si="8"/>
        <v>46113</v>
      </c>
      <c r="B54" s="136">
        <v>41</v>
      </c>
      <c r="C54" s="137">
        <f t="shared" si="9"/>
        <v>902487.12730634667</v>
      </c>
      <c r="D54" s="138">
        <f t="shared" si="1"/>
        <v>2557.0500000000002</v>
      </c>
      <c r="E54" s="138">
        <f t="shared" si="0"/>
        <v>8321.5247728457853</v>
      </c>
      <c r="F54" s="138">
        <f t="shared" si="6"/>
        <v>10878.57</v>
      </c>
      <c r="G54" s="138">
        <f t="shared" si="2"/>
        <v>894165.60253350087</v>
      </c>
      <c r="L54" s="185">
        <f t="shared" si="10"/>
        <v>46113</v>
      </c>
      <c r="M54" s="143">
        <v>41</v>
      </c>
      <c r="N54" s="151">
        <f t="shared" si="11"/>
        <v>125870.55110010413</v>
      </c>
      <c r="O54" s="186">
        <f t="shared" si="3"/>
        <v>356.63</v>
      </c>
      <c r="P54" s="186">
        <f t="shared" si="4"/>
        <v>1404.0143245338775</v>
      </c>
      <c r="Q54" s="186">
        <f t="shared" si="7"/>
        <v>1760.65</v>
      </c>
      <c r="R54" s="186">
        <f t="shared" si="5"/>
        <v>124466.53677557025</v>
      </c>
    </row>
    <row r="55" spans="1:18" x14ac:dyDescent="0.25">
      <c r="A55" s="135">
        <f t="shared" si="8"/>
        <v>46143</v>
      </c>
      <c r="B55" s="136">
        <v>42</v>
      </c>
      <c r="C55" s="137">
        <f t="shared" si="9"/>
        <v>894165.60253350087</v>
      </c>
      <c r="D55" s="138">
        <f t="shared" si="1"/>
        <v>2533.4699999999998</v>
      </c>
      <c r="E55" s="138">
        <f t="shared" si="0"/>
        <v>8345.1024263688487</v>
      </c>
      <c r="F55" s="138">
        <f t="shared" si="6"/>
        <v>10878.57</v>
      </c>
      <c r="G55" s="138">
        <f t="shared" si="2"/>
        <v>885820.50010713201</v>
      </c>
      <c r="L55" s="185">
        <f t="shared" si="10"/>
        <v>46143</v>
      </c>
      <c r="M55" s="143">
        <v>42</v>
      </c>
      <c r="N55" s="151">
        <f t="shared" si="11"/>
        <v>124466.53677557025</v>
      </c>
      <c r="O55" s="186">
        <f t="shared" si="3"/>
        <v>352.66</v>
      </c>
      <c r="P55" s="186">
        <f t="shared" si="4"/>
        <v>1407.9923651200568</v>
      </c>
      <c r="Q55" s="186">
        <f t="shared" si="7"/>
        <v>1760.65</v>
      </c>
      <c r="R55" s="186">
        <f t="shared" si="5"/>
        <v>123058.54441045019</v>
      </c>
    </row>
    <row r="56" spans="1:18" x14ac:dyDescent="0.25">
      <c r="A56" s="135">
        <f t="shared" si="8"/>
        <v>46174</v>
      </c>
      <c r="B56" s="136">
        <v>43</v>
      </c>
      <c r="C56" s="137">
        <f t="shared" si="9"/>
        <v>885820.50010713201</v>
      </c>
      <c r="D56" s="138">
        <f t="shared" si="1"/>
        <v>2509.8200000000002</v>
      </c>
      <c r="E56" s="138">
        <f t="shared" si="0"/>
        <v>8368.7468832435588</v>
      </c>
      <c r="F56" s="138">
        <f t="shared" si="6"/>
        <v>10878.57</v>
      </c>
      <c r="G56" s="138">
        <f t="shared" si="2"/>
        <v>877451.75322388846</v>
      </c>
      <c r="L56" s="185">
        <f t="shared" si="10"/>
        <v>46174</v>
      </c>
      <c r="M56" s="143">
        <v>43</v>
      </c>
      <c r="N56" s="151">
        <f t="shared" si="11"/>
        <v>123058.54441045019</v>
      </c>
      <c r="O56" s="186">
        <f t="shared" si="3"/>
        <v>348.67</v>
      </c>
      <c r="P56" s="186">
        <f t="shared" si="4"/>
        <v>1411.9816768212302</v>
      </c>
      <c r="Q56" s="186">
        <f t="shared" si="7"/>
        <v>1760.65</v>
      </c>
      <c r="R56" s="186">
        <f t="shared" si="5"/>
        <v>121646.56273362896</v>
      </c>
    </row>
    <row r="57" spans="1:18" x14ac:dyDescent="0.25">
      <c r="A57" s="135">
        <f t="shared" si="8"/>
        <v>46204</v>
      </c>
      <c r="B57" s="136">
        <v>44</v>
      </c>
      <c r="C57" s="137">
        <f t="shared" si="9"/>
        <v>877451.75322388846</v>
      </c>
      <c r="D57" s="138">
        <f t="shared" si="1"/>
        <v>2486.11</v>
      </c>
      <c r="E57" s="138">
        <f t="shared" si="0"/>
        <v>8392.4583327460841</v>
      </c>
      <c r="F57" s="138">
        <f t="shared" si="6"/>
        <v>10878.57</v>
      </c>
      <c r="G57" s="138">
        <f t="shared" si="2"/>
        <v>869059.2948911424</v>
      </c>
      <c r="L57" s="185">
        <f t="shared" si="10"/>
        <v>46204</v>
      </c>
      <c r="M57" s="143">
        <v>44</v>
      </c>
      <c r="N57" s="151">
        <f t="shared" si="11"/>
        <v>121646.56273362896</v>
      </c>
      <c r="O57" s="186">
        <f t="shared" si="3"/>
        <v>344.67</v>
      </c>
      <c r="P57" s="186">
        <f t="shared" si="4"/>
        <v>1415.9822915722236</v>
      </c>
      <c r="Q57" s="186">
        <f t="shared" si="7"/>
        <v>1760.65</v>
      </c>
      <c r="R57" s="186">
        <f t="shared" si="5"/>
        <v>120230.58044205674</v>
      </c>
    </row>
    <row r="58" spans="1:18" x14ac:dyDescent="0.25">
      <c r="A58" s="135">
        <f t="shared" si="8"/>
        <v>46235</v>
      </c>
      <c r="B58" s="136">
        <v>45</v>
      </c>
      <c r="C58" s="137">
        <f t="shared" si="9"/>
        <v>869059.2948911424</v>
      </c>
      <c r="D58" s="138">
        <f t="shared" si="1"/>
        <v>2462.33</v>
      </c>
      <c r="E58" s="138">
        <f t="shared" si="0"/>
        <v>8416.2369646888637</v>
      </c>
      <c r="F58" s="138">
        <f t="shared" si="6"/>
        <v>10878.57</v>
      </c>
      <c r="G58" s="138">
        <f t="shared" si="2"/>
        <v>860643.05792645353</v>
      </c>
      <c r="L58" s="185">
        <f t="shared" si="10"/>
        <v>46235</v>
      </c>
      <c r="M58" s="143">
        <v>45</v>
      </c>
      <c r="N58" s="151">
        <f t="shared" si="11"/>
        <v>120230.58044205674</v>
      </c>
      <c r="O58" s="186">
        <f t="shared" si="3"/>
        <v>340.65</v>
      </c>
      <c r="P58" s="186">
        <f t="shared" si="4"/>
        <v>1419.9942413983451</v>
      </c>
      <c r="Q58" s="186">
        <f t="shared" si="7"/>
        <v>1760.65</v>
      </c>
      <c r="R58" s="186">
        <f t="shared" si="5"/>
        <v>118810.58620065839</v>
      </c>
    </row>
    <row r="59" spans="1:18" x14ac:dyDescent="0.25">
      <c r="A59" s="135">
        <f t="shared" si="8"/>
        <v>46266</v>
      </c>
      <c r="B59" s="136">
        <v>46</v>
      </c>
      <c r="C59" s="137">
        <f t="shared" si="9"/>
        <v>860643.05792645353</v>
      </c>
      <c r="D59" s="138">
        <f t="shared" si="1"/>
        <v>2438.4899999999998</v>
      </c>
      <c r="E59" s="138">
        <f t="shared" si="0"/>
        <v>8440.0829694221484</v>
      </c>
      <c r="F59" s="138">
        <f t="shared" si="6"/>
        <v>10878.57</v>
      </c>
      <c r="G59" s="138">
        <f t="shared" si="2"/>
        <v>852202.97495703143</v>
      </c>
      <c r="L59" s="185">
        <f t="shared" si="10"/>
        <v>46266</v>
      </c>
      <c r="M59" s="143">
        <v>46</v>
      </c>
      <c r="N59" s="151">
        <f t="shared" si="11"/>
        <v>118810.58620065839</v>
      </c>
      <c r="O59" s="186">
        <f t="shared" si="3"/>
        <v>336.63</v>
      </c>
      <c r="P59" s="186">
        <f t="shared" si="4"/>
        <v>1424.0175584156402</v>
      </c>
      <c r="Q59" s="186">
        <f t="shared" si="7"/>
        <v>1760.65</v>
      </c>
      <c r="R59" s="186">
        <f t="shared" si="5"/>
        <v>117386.56864224275</v>
      </c>
    </row>
    <row r="60" spans="1:18" x14ac:dyDescent="0.25">
      <c r="A60" s="135">
        <f t="shared" si="8"/>
        <v>46296</v>
      </c>
      <c r="B60" s="136">
        <v>47</v>
      </c>
      <c r="C60" s="137">
        <f t="shared" si="9"/>
        <v>852202.97495703143</v>
      </c>
      <c r="D60" s="138">
        <f t="shared" si="1"/>
        <v>2414.58</v>
      </c>
      <c r="E60" s="138">
        <f t="shared" si="0"/>
        <v>8463.9965378355118</v>
      </c>
      <c r="F60" s="138">
        <f t="shared" si="6"/>
        <v>10878.57</v>
      </c>
      <c r="G60" s="138">
        <f t="shared" si="2"/>
        <v>843738.97841919586</v>
      </c>
      <c r="L60" s="185">
        <f t="shared" si="10"/>
        <v>46296</v>
      </c>
      <c r="M60" s="143">
        <v>47</v>
      </c>
      <c r="N60" s="151">
        <f t="shared" si="11"/>
        <v>117386.56864224275</v>
      </c>
      <c r="O60" s="186">
        <f t="shared" si="3"/>
        <v>332.6</v>
      </c>
      <c r="P60" s="186">
        <f t="shared" si="4"/>
        <v>1428.0522748311512</v>
      </c>
      <c r="Q60" s="186">
        <f t="shared" si="7"/>
        <v>1760.65</v>
      </c>
      <c r="R60" s="186">
        <f t="shared" si="5"/>
        <v>115958.5163674116</v>
      </c>
    </row>
    <row r="61" spans="1:18" x14ac:dyDescent="0.25">
      <c r="A61" s="135">
        <f t="shared" si="8"/>
        <v>46327</v>
      </c>
      <c r="B61" s="136">
        <v>48</v>
      </c>
      <c r="C61" s="137">
        <f t="shared" si="9"/>
        <v>843738.97841919586</v>
      </c>
      <c r="D61" s="138">
        <f t="shared" si="1"/>
        <v>2390.59</v>
      </c>
      <c r="E61" s="138">
        <f t="shared" si="0"/>
        <v>8487.9778613593789</v>
      </c>
      <c r="F61" s="138">
        <f t="shared" si="6"/>
        <v>10878.57</v>
      </c>
      <c r="G61" s="138">
        <f t="shared" si="2"/>
        <v>835251.00055783649</v>
      </c>
      <c r="L61" s="185">
        <f t="shared" si="10"/>
        <v>46327</v>
      </c>
      <c r="M61" s="143">
        <v>48</v>
      </c>
      <c r="N61" s="151">
        <f t="shared" si="11"/>
        <v>115958.5163674116</v>
      </c>
      <c r="O61" s="186">
        <f t="shared" si="3"/>
        <v>328.55</v>
      </c>
      <c r="P61" s="186">
        <f t="shared" si="4"/>
        <v>1432.0984229431729</v>
      </c>
      <c r="Q61" s="186">
        <f t="shared" si="7"/>
        <v>1760.65</v>
      </c>
      <c r="R61" s="186">
        <f t="shared" si="5"/>
        <v>114526.41794446843</v>
      </c>
    </row>
    <row r="62" spans="1:18" x14ac:dyDescent="0.25">
      <c r="A62" s="135">
        <f t="shared" si="8"/>
        <v>46357</v>
      </c>
      <c r="B62" s="136">
        <v>49</v>
      </c>
      <c r="C62" s="137">
        <f t="shared" si="9"/>
        <v>835251.00055783649</v>
      </c>
      <c r="D62" s="138">
        <f t="shared" si="1"/>
        <v>2366.54</v>
      </c>
      <c r="E62" s="138">
        <f t="shared" si="0"/>
        <v>8512.0271319665644</v>
      </c>
      <c r="F62" s="138">
        <f t="shared" si="6"/>
        <v>10878.57</v>
      </c>
      <c r="G62" s="138">
        <f t="shared" si="2"/>
        <v>826738.97342586995</v>
      </c>
      <c r="L62" s="185">
        <f t="shared" si="10"/>
        <v>46357</v>
      </c>
      <c r="M62" s="143">
        <v>49</v>
      </c>
      <c r="N62" s="151">
        <f t="shared" si="11"/>
        <v>114526.41794446843</v>
      </c>
      <c r="O62" s="186">
        <f t="shared" si="3"/>
        <v>324.49</v>
      </c>
      <c r="P62" s="186">
        <f t="shared" si="4"/>
        <v>1436.1560351415119</v>
      </c>
      <c r="Q62" s="186">
        <f t="shared" si="7"/>
        <v>1760.65</v>
      </c>
      <c r="R62" s="186">
        <f t="shared" si="5"/>
        <v>113090.26190932692</v>
      </c>
    </row>
    <row r="63" spans="1:18" x14ac:dyDescent="0.25">
      <c r="A63" s="135">
        <f t="shared" si="8"/>
        <v>46388</v>
      </c>
      <c r="B63" s="136">
        <v>50</v>
      </c>
      <c r="C63" s="137">
        <f t="shared" si="9"/>
        <v>826738.97342586995</v>
      </c>
      <c r="D63" s="138">
        <f t="shared" si="1"/>
        <v>2342.4299999999998</v>
      </c>
      <c r="E63" s="138">
        <f t="shared" si="0"/>
        <v>8536.1445421738026</v>
      </c>
      <c r="F63" s="138">
        <f t="shared" si="6"/>
        <v>10878.57</v>
      </c>
      <c r="G63" s="138">
        <f t="shared" si="2"/>
        <v>818202.82888369611</v>
      </c>
      <c r="L63" s="185">
        <f t="shared" si="10"/>
        <v>46388</v>
      </c>
      <c r="M63" s="143">
        <v>50</v>
      </c>
      <c r="N63" s="151">
        <f t="shared" si="11"/>
        <v>113090.26190932692</v>
      </c>
      <c r="O63" s="186">
        <f t="shared" si="3"/>
        <v>320.42</v>
      </c>
      <c r="P63" s="186">
        <f t="shared" si="4"/>
        <v>1440.2251439077461</v>
      </c>
      <c r="Q63" s="186">
        <f t="shared" si="7"/>
        <v>1760.65</v>
      </c>
      <c r="R63" s="186">
        <f t="shared" si="5"/>
        <v>111650.03676541917</v>
      </c>
    </row>
    <row r="64" spans="1:18" x14ac:dyDescent="0.25">
      <c r="A64" s="135">
        <f t="shared" si="8"/>
        <v>46419</v>
      </c>
      <c r="B64" s="136">
        <v>51</v>
      </c>
      <c r="C64" s="137">
        <f t="shared" si="9"/>
        <v>818202.82888369611</v>
      </c>
      <c r="D64" s="138">
        <f t="shared" si="1"/>
        <v>2318.2399999999998</v>
      </c>
      <c r="E64" s="138">
        <f t="shared" si="0"/>
        <v>8560.3302850432938</v>
      </c>
      <c r="F64" s="138">
        <f t="shared" si="6"/>
        <v>10878.57</v>
      </c>
      <c r="G64" s="138">
        <f t="shared" si="2"/>
        <v>809642.49859865278</v>
      </c>
      <c r="L64" s="185">
        <f t="shared" si="10"/>
        <v>46419</v>
      </c>
      <c r="M64" s="143">
        <v>51</v>
      </c>
      <c r="N64" s="151">
        <f t="shared" si="11"/>
        <v>111650.03676541917</v>
      </c>
      <c r="O64" s="186">
        <f t="shared" si="3"/>
        <v>316.33999999999997</v>
      </c>
      <c r="P64" s="186">
        <f t="shared" si="4"/>
        <v>1444.3057818154848</v>
      </c>
      <c r="Q64" s="186">
        <f t="shared" si="7"/>
        <v>1760.65</v>
      </c>
      <c r="R64" s="186">
        <f t="shared" si="5"/>
        <v>110205.73098360369</v>
      </c>
    </row>
    <row r="65" spans="1:18" x14ac:dyDescent="0.25">
      <c r="A65" s="135">
        <f t="shared" si="8"/>
        <v>46447</v>
      </c>
      <c r="B65" s="136">
        <v>52</v>
      </c>
      <c r="C65" s="137">
        <f t="shared" si="9"/>
        <v>809642.49859865278</v>
      </c>
      <c r="D65" s="138">
        <f t="shared" si="1"/>
        <v>2293.9899999999998</v>
      </c>
      <c r="E65" s="138">
        <f t="shared" si="0"/>
        <v>8584.5845541842518</v>
      </c>
      <c r="F65" s="138">
        <f t="shared" si="6"/>
        <v>10878.57</v>
      </c>
      <c r="G65" s="138">
        <f t="shared" si="2"/>
        <v>801057.91404446855</v>
      </c>
      <c r="L65" s="185">
        <f t="shared" si="10"/>
        <v>46447</v>
      </c>
      <c r="M65" s="143">
        <v>52</v>
      </c>
      <c r="N65" s="151">
        <f t="shared" si="11"/>
        <v>110205.73098360369</v>
      </c>
      <c r="O65" s="186">
        <f t="shared" si="3"/>
        <v>312.25</v>
      </c>
      <c r="P65" s="186">
        <f t="shared" si="4"/>
        <v>1448.3979815306286</v>
      </c>
      <c r="Q65" s="186">
        <f t="shared" si="7"/>
        <v>1760.65</v>
      </c>
      <c r="R65" s="186">
        <f t="shared" si="5"/>
        <v>108757.33300207306</v>
      </c>
    </row>
    <row r="66" spans="1:18" x14ac:dyDescent="0.25">
      <c r="A66" s="135">
        <f t="shared" si="8"/>
        <v>46478</v>
      </c>
      <c r="B66" s="136">
        <v>53</v>
      </c>
      <c r="C66" s="137">
        <f t="shared" si="9"/>
        <v>801057.91404446855</v>
      </c>
      <c r="D66" s="138">
        <f t="shared" si="1"/>
        <v>2269.66</v>
      </c>
      <c r="E66" s="138">
        <f t="shared" si="0"/>
        <v>8608.9075437544398</v>
      </c>
      <c r="F66" s="138">
        <f t="shared" si="6"/>
        <v>10878.57</v>
      </c>
      <c r="G66" s="138">
        <f t="shared" si="2"/>
        <v>792449.00650071411</v>
      </c>
      <c r="L66" s="185">
        <f t="shared" si="10"/>
        <v>46478</v>
      </c>
      <c r="M66" s="143">
        <v>53</v>
      </c>
      <c r="N66" s="151">
        <f t="shared" si="11"/>
        <v>108757.33300207306</v>
      </c>
      <c r="O66" s="186">
        <f t="shared" si="3"/>
        <v>308.14999999999998</v>
      </c>
      <c r="P66" s="186">
        <f t="shared" si="4"/>
        <v>1452.5017758116319</v>
      </c>
      <c r="Q66" s="186">
        <f t="shared" si="7"/>
        <v>1760.65</v>
      </c>
      <c r="R66" s="186">
        <f t="shared" si="5"/>
        <v>107304.83122626143</v>
      </c>
    </row>
    <row r="67" spans="1:18" x14ac:dyDescent="0.25">
      <c r="A67" s="135">
        <f t="shared" si="8"/>
        <v>46508</v>
      </c>
      <c r="B67" s="136">
        <v>54</v>
      </c>
      <c r="C67" s="137">
        <f t="shared" si="9"/>
        <v>792449.00650071411</v>
      </c>
      <c r="D67" s="138">
        <f t="shared" si="1"/>
        <v>2245.27</v>
      </c>
      <c r="E67" s="138">
        <f t="shared" si="0"/>
        <v>8633.2994484617448</v>
      </c>
      <c r="F67" s="138">
        <f t="shared" si="6"/>
        <v>10878.57</v>
      </c>
      <c r="G67" s="138">
        <f t="shared" si="2"/>
        <v>783815.70705225237</v>
      </c>
      <c r="L67" s="185">
        <f t="shared" si="10"/>
        <v>46508</v>
      </c>
      <c r="M67" s="143">
        <v>54</v>
      </c>
      <c r="N67" s="151">
        <f t="shared" si="11"/>
        <v>107304.83122626143</v>
      </c>
      <c r="O67" s="186">
        <f t="shared" si="3"/>
        <v>304.02999999999997</v>
      </c>
      <c r="P67" s="186">
        <f t="shared" si="4"/>
        <v>1456.6171975097652</v>
      </c>
      <c r="Q67" s="186">
        <f t="shared" si="7"/>
        <v>1760.65</v>
      </c>
      <c r="R67" s="186">
        <f t="shared" si="5"/>
        <v>105848.21402875167</v>
      </c>
    </row>
    <row r="68" spans="1:18" x14ac:dyDescent="0.25">
      <c r="A68" s="135">
        <f t="shared" si="8"/>
        <v>46539</v>
      </c>
      <c r="B68" s="136">
        <v>55</v>
      </c>
      <c r="C68" s="137">
        <f t="shared" si="9"/>
        <v>783815.70705225237</v>
      </c>
      <c r="D68" s="138">
        <f t="shared" si="1"/>
        <v>2220.81</v>
      </c>
      <c r="E68" s="138">
        <f t="shared" si="0"/>
        <v>8657.760463565719</v>
      </c>
      <c r="F68" s="138">
        <f t="shared" si="6"/>
        <v>10878.57</v>
      </c>
      <c r="G68" s="138">
        <f t="shared" si="2"/>
        <v>775157.94658868667</v>
      </c>
      <c r="L68" s="185">
        <f t="shared" si="10"/>
        <v>46539</v>
      </c>
      <c r="M68" s="143">
        <v>55</v>
      </c>
      <c r="N68" s="151">
        <f t="shared" si="11"/>
        <v>105848.21402875167</v>
      </c>
      <c r="O68" s="186">
        <f t="shared" si="3"/>
        <v>299.89999999999998</v>
      </c>
      <c r="P68" s="186">
        <f t="shared" si="4"/>
        <v>1460.744279569376</v>
      </c>
      <c r="Q68" s="186">
        <f t="shared" si="7"/>
        <v>1760.65</v>
      </c>
      <c r="R68" s="186">
        <f t="shared" si="5"/>
        <v>104387.46974918229</v>
      </c>
    </row>
    <row r="69" spans="1:18" x14ac:dyDescent="0.25">
      <c r="A69" s="135">
        <f t="shared" si="8"/>
        <v>46569</v>
      </c>
      <c r="B69" s="136">
        <v>56</v>
      </c>
      <c r="C69" s="137">
        <f t="shared" si="9"/>
        <v>775157.94658868667</v>
      </c>
      <c r="D69" s="138">
        <f t="shared" si="1"/>
        <v>2196.2800000000002</v>
      </c>
      <c r="E69" s="138">
        <f t="shared" si="0"/>
        <v>8682.2907848791547</v>
      </c>
      <c r="F69" s="138">
        <f t="shared" si="6"/>
        <v>10878.57</v>
      </c>
      <c r="G69" s="138">
        <f t="shared" si="2"/>
        <v>766475.65580380755</v>
      </c>
      <c r="L69" s="185">
        <f t="shared" si="10"/>
        <v>46569</v>
      </c>
      <c r="M69" s="143">
        <v>56</v>
      </c>
      <c r="N69" s="151">
        <f t="shared" si="11"/>
        <v>104387.46974918229</v>
      </c>
      <c r="O69" s="186">
        <f t="shared" si="3"/>
        <v>295.76</v>
      </c>
      <c r="P69" s="186">
        <f t="shared" si="4"/>
        <v>1464.8830550281559</v>
      </c>
      <c r="Q69" s="186">
        <f t="shared" si="7"/>
        <v>1760.65</v>
      </c>
      <c r="R69" s="186">
        <f t="shared" si="5"/>
        <v>102922.58669415413</v>
      </c>
    </row>
    <row r="70" spans="1:18" x14ac:dyDescent="0.25">
      <c r="A70" s="135">
        <f t="shared" si="8"/>
        <v>46600</v>
      </c>
      <c r="B70" s="136">
        <v>57</v>
      </c>
      <c r="C70" s="137">
        <f t="shared" si="9"/>
        <v>766475.65580380755</v>
      </c>
      <c r="D70" s="138">
        <f t="shared" si="1"/>
        <v>2171.6799999999998</v>
      </c>
      <c r="E70" s="138">
        <f t="shared" si="0"/>
        <v>8706.8906087696469</v>
      </c>
      <c r="F70" s="138">
        <f t="shared" si="6"/>
        <v>10878.57</v>
      </c>
      <c r="G70" s="138">
        <f t="shared" si="2"/>
        <v>757768.76519503794</v>
      </c>
      <c r="L70" s="185">
        <f t="shared" si="10"/>
        <v>46600</v>
      </c>
      <c r="M70" s="143">
        <v>57</v>
      </c>
      <c r="N70" s="151">
        <f t="shared" si="11"/>
        <v>102922.58669415413</v>
      </c>
      <c r="O70" s="186">
        <f t="shared" si="3"/>
        <v>291.61</v>
      </c>
      <c r="P70" s="186">
        <f t="shared" si="4"/>
        <v>1469.0335570174025</v>
      </c>
      <c r="Q70" s="186">
        <f t="shared" si="7"/>
        <v>1760.65</v>
      </c>
      <c r="R70" s="186">
        <f t="shared" si="5"/>
        <v>101453.55313713673</v>
      </c>
    </row>
    <row r="71" spans="1:18" x14ac:dyDescent="0.25">
      <c r="A71" s="135">
        <f t="shared" si="8"/>
        <v>46631</v>
      </c>
      <c r="B71" s="136">
        <v>58</v>
      </c>
      <c r="C71" s="137">
        <f t="shared" si="9"/>
        <v>757768.76519503794</v>
      </c>
      <c r="D71" s="138">
        <f t="shared" si="1"/>
        <v>2147.0100000000002</v>
      </c>
      <c r="E71" s="138">
        <f t="shared" si="0"/>
        <v>8731.5601321611612</v>
      </c>
      <c r="F71" s="138">
        <f t="shared" si="6"/>
        <v>10878.57</v>
      </c>
      <c r="G71" s="138">
        <f t="shared" si="2"/>
        <v>749037.2050628768</v>
      </c>
      <c r="L71" s="185">
        <f t="shared" si="10"/>
        <v>46631</v>
      </c>
      <c r="M71" s="143">
        <v>58</v>
      </c>
      <c r="N71" s="151">
        <f t="shared" si="11"/>
        <v>101453.55313713673</v>
      </c>
      <c r="O71" s="186">
        <f t="shared" si="3"/>
        <v>287.45</v>
      </c>
      <c r="P71" s="186">
        <f t="shared" si="4"/>
        <v>1473.1958187622849</v>
      </c>
      <c r="Q71" s="186">
        <f t="shared" si="7"/>
        <v>1760.65</v>
      </c>
      <c r="R71" s="186">
        <f t="shared" si="5"/>
        <v>99980.357318374445</v>
      </c>
    </row>
    <row r="72" spans="1:18" x14ac:dyDescent="0.25">
      <c r="A72" s="135">
        <f t="shared" si="8"/>
        <v>46661</v>
      </c>
      <c r="B72" s="136">
        <v>59</v>
      </c>
      <c r="C72" s="137">
        <f t="shared" si="9"/>
        <v>749037.2050628768</v>
      </c>
      <c r="D72" s="138">
        <f t="shared" si="1"/>
        <v>2122.27</v>
      </c>
      <c r="E72" s="138">
        <f t="shared" si="0"/>
        <v>8756.2995525356164</v>
      </c>
      <c r="F72" s="138">
        <f t="shared" si="6"/>
        <v>10878.57</v>
      </c>
      <c r="G72" s="138">
        <f t="shared" si="2"/>
        <v>740280.90551034117</v>
      </c>
      <c r="L72" s="185">
        <f t="shared" si="10"/>
        <v>46661</v>
      </c>
      <c r="M72" s="143">
        <v>59</v>
      </c>
      <c r="N72" s="151">
        <f t="shared" si="11"/>
        <v>99980.357318374445</v>
      </c>
      <c r="O72" s="186">
        <f t="shared" si="3"/>
        <v>283.27999999999997</v>
      </c>
      <c r="P72" s="186">
        <f t="shared" si="4"/>
        <v>1477.3698735821113</v>
      </c>
      <c r="Q72" s="186">
        <f t="shared" si="7"/>
        <v>1760.65</v>
      </c>
      <c r="R72" s="186">
        <f t="shared" si="5"/>
        <v>98502.987444792336</v>
      </c>
    </row>
    <row r="73" spans="1:18" x14ac:dyDescent="0.25">
      <c r="A73" s="135">
        <f t="shared" si="8"/>
        <v>46692</v>
      </c>
      <c r="B73" s="136">
        <v>60</v>
      </c>
      <c r="C73" s="137">
        <f>G72</f>
        <v>740280.90551034117</v>
      </c>
      <c r="D73" s="138">
        <f>ROUND(C73*$E$10/12,2)</f>
        <v>2097.46</v>
      </c>
      <c r="E73" s="138">
        <f t="shared" si="0"/>
        <v>8781.109067934467</v>
      </c>
      <c r="F73" s="138">
        <f t="shared" si="6"/>
        <v>10878.57</v>
      </c>
      <c r="G73" s="138">
        <f>C73-E73</f>
        <v>731499.79644240672</v>
      </c>
      <c r="L73" s="185">
        <f t="shared" si="10"/>
        <v>46692</v>
      </c>
      <c r="M73" s="143">
        <v>60</v>
      </c>
      <c r="N73" s="151">
        <f>R72</f>
        <v>98502.987444792336</v>
      </c>
      <c r="O73" s="186">
        <f t="shared" si="3"/>
        <v>279.08999999999997</v>
      </c>
      <c r="P73" s="186">
        <f t="shared" si="4"/>
        <v>1481.555754890594</v>
      </c>
      <c r="Q73" s="186">
        <f t="shared" si="7"/>
        <v>1760.65</v>
      </c>
      <c r="R73" s="186">
        <f>N73-P73</f>
        <v>97021.431689901743</v>
      </c>
    </row>
    <row r="74" spans="1:18" x14ac:dyDescent="0.25">
      <c r="A74" s="135">
        <f t="shared" si="8"/>
        <v>46722</v>
      </c>
      <c r="B74" s="136">
        <v>61</v>
      </c>
      <c r="C74" s="137">
        <f t="shared" ref="C74:C133" si="12">G73</f>
        <v>731499.79644240672</v>
      </c>
      <c r="D74" s="138">
        <f t="shared" ref="D74:D132" si="13">ROUND(C74*$E$10/12,2)</f>
        <v>2072.58</v>
      </c>
      <c r="E74" s="138">
        <f t="shared" si="0"/>
        <v>8805.9888769602821</v>
      </c>
      <c r="F74" s="138">
        <f t="shared" si="6"/>
        <v>10878.57</v>
      </c>
      <c r="G74" s="138">
        <f t="shared" ref="G74:G133" si="14">C74-E74</f>
        <v>722693.80756544648</v>
      </c>
      <c r="L74" s="185">
        <f t="shared" si="10"/>
        <v>46722</v>
      </c>
      <c r="M74" s="143">
        <v>61</v>
      </c>
      <c r="N74" s="151">
        <f t="shared" ref="N74:N133" si="15">R73</f>
        <v>97021.431689901743</v>
      </c>
      <c r="O74" s="186">
        <f t="shared" si="3"/>
        <v>274.89</v>
      </c>
      <c r="P74" s="186">
        <f t="shared" si="4"/>
        <v>1485.7534961961176</v>
      </c>
      <c r="Q74" s="186">
        <f t="shared" si="7"/>
        <v>1760.65</v>
      </c>
      <c r="R74" s="186">
        <f t="shared" ref="R74:R133" si="16">N74-P74</f>
        <v>95535.678193705622</v>
      </c>
    </row>
    <row r="75" spans="1:18" x14ac:dyDescent="0.25">
      <c r="A75" s="135">
        <f t="shared" si="8"/>
        <v>46753</v>
      </c>
      <c r="B75" s="136">
        <v>62</v>
      </c>
      <c r="C75" s="137">
        <f t="shared" si="12"/>
        <v>722693.80756544648</v>
      </c>
      <c r="D75" s="138">
        <f t="shared" si="13"/>
        <v>2047.63</v>
      </c>
      <c r="E75" s="138">
        <f t="shared" si="0"/>
        <v>8830.9391787783352</v>
      </c>
      <c r="F75" s="138">
        <f t="shared" si="6"/>
        <v>10878.57</v>
      </c>
      <c r="G75" s="138">
        <f t="shared" si="14"/>
        <v>713862.86838666815</v>
      </c>
      <c r="L75" s="185">
        <f t="shared" si="10"/>
        <v>46753</v>
      </c>
      <c r="M75" s="143">
        <v>62</v>
      </c>
      <c r="N75" s="151">
        <f t="shared" si="15"/>
        <v>95535.678193705622</v>
      </c>
      <c r="O75" s="186">
        <f t="shared" si="3"/>
        <v>270.68</v>
      </c>
      <c r="P75" s="186">
        <f t="shared" si="4"/>
        <v>1489.9631311020066</v>
      </c>
      <c r="Q75" s="186">
        <f t="shared" si="7"/>
        <v>1760.65</v>
      </c>
      <c r="R75" s="186">
        <f t="shared" si="16"/>
        <v>94045.715062603616</v>
      </c>
    </row>
    <row r="76" spans="1:18" x14ac:dyDescent="0.25">
      <c r="A76" s="135">
        <f t="shared" si="8"/>
        <v>46784</v>
      </c>
      <c r="B76" s="136">
        <v>63</v>
      </c>
      <c r="C76" s="137">
        <f t="shared" si="12"/>
        <v>713862.86838666815</v>
      </c>
      <c r="D76" s="138">
        <f t="shared" si="13"/>
        <v>2022.61</v>
      </c>
      <c r="E76" s="138">
        <f t="shared" si="0"/>
        <v>8855.9601731182083</v>
      </c>
      <c r="F76" s="138">
        <f t="shared" si="6"/>
        <v>10878.57</v>
      </c>
      <c r="G76" s="138">
        <f t="shared" si="14"/>
        <v>705006.90821354999</v>
      </c>
      <c r="L76" s="185">
        <f t="shared" si="10"/>
        <v>46784</v>
      </c>
      <c r="M76" s="143">
        <v>63</v>
      </c>
      <c r="N76" s="151">
        <f t="shared" si="15"/>
        <v>94045.715062603616</v>
      </c>
      <c r="O76" s="186">
        <f t="shared" si="3"/>
        <v>266.45999999999998</v>
      </c>
      <c r="P76" s="186">
        <f t="shared" si="4"/>
        <v>1494.1846933067957</v>
      </c>
      <c r="Q76" s="186">
        <f t="shared" si="7"/>
        <v>1760.65</v>
      </c>
      <c r="R76" s="186">
        <f t="shared" si="16"/>
        <v>92551.530369296815</v>
      </c>
    </row>
    <row r="77" spans="1:18" x14ac:dyDescent="0.25">
      <c r="A77" s="135">
        <f t="shared" si="8"/>
        <v>46813</v>
      </c>
      <c r="B77" s="136">
        <v>64</v>
      </c>
      <c r="C77" s="137">
        <f t="shared" si="12"/>
        <v>705006.90821354999</v>
      </c>
      <c r="D77" s="138">
        <f t="shared" si="13"/>
        <v>1997.52</v>
      </c>
      <c r="E77" s="138">
        <f t="shared" si="0"/>
        <v>8881.0520602753768</v>
      </c>
      <c r="F77" s="138">
        <f t="shared" si="6"/>
        <v>10878.57</v>
      </c>
      <c r="G77" s="138">
        <f t="shared" si="14"/>
        <v>696125.85615327465</v>
      </c>
      <c r="L77" s="185">
        <f t="shared" si="10"/>
        <v>46813</v>
      </c>
      <c r="M77" s="143">
        <v>64</v>
      </c>
      <c r="N77" s="151">
        <f t="shared" si="15"/>
        <v>92551.530369296815</v>
      </c>
      <c r="O77" s="186">
        <f t="shared" si="3"/>
        <v>262.23</v>
      </c>
      <c r="P77" s="186">
        <f t="shared" si="4"/>
        <v>1498.4182166044982</v>
      </c>
      <c r="Q77" s="186">
        <f t="shared" si="7"/>
        <v>1760.65</v>
      </c>
      <c r="R77" s="186">
        <f t="shared" si="16"/>
        <v>91053.112152692323</v>
      </c>
    </row>
    <row r="78" spans="1:18" x14ac:dyDescent="0.25">
      <c r="A78" s="135">
        <f t="shared" si="8"/>
        <v>46844</v>
      </c>
      <c r="B78" s="136">
        <v>65</v>
      </c>
      <c r="C78" s="137">
        <f t="shared" si="12"/>
        <v>696125.85615327465</v>
      </c>
      <c r="D78" s="138">
        <f t="shared" si="13"/>
        <v>1972.36</v>
      </c>
      <c r="E78" s="138">
        <f t="shared" ref="E78:E132" si="17">PPMT($E$10/12,B78,$E$7,-$E$8,$E$9,0)</f>
        <v>8906.2150411128241</v>
      </c>
      <c r="F78" s="138">
        <f t="shared" si="6"/>
        <v>10878.57</v>
      </c>
      <c r="G78" s="138">
        <f t="shared" si="14"/>
        <v>687219.6411121618</v>
      </c>
      <c r="L78" s="185">
        <f t="shared" si="10"/>
        <v>46844</v>
      </c>
      <c r="M78" s="143">
        <v>65</v>
      </c>
      <c r="N78" s="151">
        <f t="shared" si="15"/>
        <v>91053.112152692323</v>
      </c>
      <c r="O78" s="186">
        <f t="shared" si="3"/>
        <v>257.98</v>
      </c>
      <c r="P78" s="186">
        <f t="shared" si="4"/>
        <v>1502.6637348848776</v>
      </c>
      <c r="Q78" s="186">
        <f t="shared" si="7"/>
        <v>1760.65</v>
      </c>
      <c r="R78" s="186">
        <f t="shared" si="16"/>
        <v>89550.448417807449</v>
      </c>
    </row>
    <row r="79" spans="1:18" x14ac:dyDescent="0.25">
      <c r="A79" s="135">
        <f t="shared" si="8"/>
        <v>46874</v>
      </c>
      <c r="B79" s="136">
        <v>66</v>
      </c>
      <c r="C79" s="137">
        <f t="shared" si="12"/>
        <v>687219.6411121618</v>
      </c>
      <c r="D79" s="138">
        <f t="shared" si="13"/>
        <v>1947.12</v>
      </c>
      <c r="E79" s="138">
        <f t="shared" si="17"/>
        <v>8931.4493170626429</v>
      </c>
      <c r="F79" s="138">
        <f t="shared" si="6"/>
        <v>10878.57</v>
      </c>
      <c r="G79" s="138">
        <f t="shared" si="14"/>
        <v>678288.19179509918</v>
      </c>
      <c r="L79" s="185">
        <f t="shared" si="10"/>
        <v>46874</v>
      </c>
      <c r="M79" s="143">
        <v>66</v>
      </c>
      <c r="N79" s="151">
        <f t="shared" si="15"/>
        <v>89550.448417807449</v>
      </c>
      <c r="O79" s="186">
        <f t="shared" ref="O79:O133" si="18">ROUND(N79*$P$10/12,2)</f>
        <v>253.73</v>
      </c>
      <c r="P79" s="186">
        <f t="shared" ref="P79:P132" si="19">PPMT($P$10/12,M79,$P$7,-$P$8,$P$9,0)</f>
        <v>1506.921282133718</v>
      </c>
      <c r="Q79" s="186">
        <f t="shared" si="7"/>
        <v>1760.65</v>
      </c>
      <c r="R79" s="186">
        <f t="shared" si="16"/>
        <v>88043.527135673736</v>
      </c>
    </row>
    <row r="80" spans="1:18" x14ac:dyDescent="0.25">
      <c r="A80" s="135">
        <f t="shared" si="8"/>
        <v>46905</v>
      </c>
      <c r="B80" s="136">
        <v>67</v>
      </c>
      <c r="C80" s="137">
        <f t="shared" si="12"/>
        <v>678288.19179509918</v>
      </c>
      <c r="D80" s="138">
        <f t="shared" si="13"/>
        <v>1921.82</v>
      </c>
      <c r="E80" s="138">
        <f t="shared" si="17"/>
        <v>8956.7550901276536</v>
      </c>
      <c r="F80" s="138">
        <f t="shared" ref="F80:F132" si="20">F79</f>
        <v>10878.57</v>
      </c>
      <c r="G80" s="138">
        <f t="shared" si="14"/>
        <v>669331.43670497148</v>
      </c>
      <c r="L80" s="185">
        <f t="shared" si="10"/>
        <v>46905</v>
      </c>
      <c r="M80" s="143">
        <v>67</v>
      </c>
      <c r="N80" s="151">
        <f t="shared" si="15"/>
        <v>88043.527135673736</v>
      </c>
      <c r="O80" s="186">
        <f t="shared" si="18"/>
        <v>249.46</v>
      </c>
      <c r="P80" s="186">
        <f t="shared" si="19"/>
        <v>1511.1908924330967</v>
      </c>
      <c r="Q80" s="186">
        <f t="shared" ref="Q80:Q132" si="21">Q79</f>
        <v>1760.65</v>
      </c>
      <c r="R80" s="186">
        <f t="shared" si="16"/>
        <v>86532.336243240643</v>
      </c>
    </row>
    <row r="81" spans="1:18" x14ac:dyDescent="0.25">
      <c r="A81" s="135">
        <f t="shared" ref="A81:A133" si="22">EDATE(A80,1)</f>
        <v>46935</v>
      </c>
      <c r="B81" s="136">
        <v>68</v>
      </c>
      <c r="C81" s="137">
        <f t="shared" si="12"/>
        <v>669331.43670497148</v>
      </c>
      <c r="D81" s="138">
        <f t="shared" si="13"/>
        <v>1896.44</v>
      </c>
      <c r="E81" s="138">
        <f t="shared" si="17"/>
        <v>8982.1325628830145</v>
      </c>
      <c r="F81" s="138">
        <f t="shared" si="20"/>
        <v>10878.57</v>
      </c>
      <c r="G81" s="138">
        <f t="shared" si="14"/>
        <v>660349.30414208851</v>
      </c>
      <c r="L81" s="185">
        <f t="shared" ref="L81:L133" si="23">EDATE(L80,1)</f>
        <v>46935</v>
      </c>
      <c r="M81" s="143">
        <v>68</v>
      </c>
      <c r="N81" s="151">
        <f t="shared" si="15"/>
        <v>86532.336243240643</v>
      </c>
      <c r="O81" s="186">
        <f t="shared" si="18"/>
        <v>245.17</v>
      </c>
      <c r="P81" s="186">
        <f t="shared" si="19"/>
        <v>1515.4725999616574</v>
      </c>
      <c r="Q81" s="186">
        <f t="shared" si="21"/>
        <v>1760.65</v>
      </c>
      <c r="R81" s="186">
        <f t="shared" si="16"/>
        <v>85016.863643278979</v>
      </c>
    </row>
    <row r="82" spans="1:18" x14ac:dyDescent="0.25">
      <c r="A82" s="135">
        <f t="shared" si="22"/>
        <v>46966</v>
      </c>
      <c r="B82" s="136">
        <v>69</v>
      </c>
      <c r="C82" s="137">
        <f t="shared" si="12"/>
        <v>660349.30414208851</v>
      </c>
      <c r="D82" s="138">
        <f t="shared" si="13"/>
        <v>1870.99</v>
      </c>
      <c r="E82" s="138">
        <f t="shared" si="17"/>
        <v>9007.5819384778497</v>
      </c>
      <c r="F82" s="138">
        <f t="shared" si="20"/>
        <v>10878.57</v>
      </c>
      <c r="G82" s="138">
        <f t="shared" si="14"/>
        <v>651341.7222036107</v>
      </c>
      <c r="L82" s="185">
        <f t="shared" si="23"/>
        <v>46966</v>
      </c>
      <c r="M82" s="143">
        <v>69</v>
      </c>
      <c r="N82" s="151">
        <f t="shared" si="15"/>
        <v>85016.863643278979</v>
      </c>
      <c r="O82" s="186">
        <f t="shared" si="18"/>
        <v>240.88</v>
      </c>
      <c r="P82" s="186">
        <f t="shared" si="19"/>
        <v>1519.766438994882</v>
      </c>
      <c r="Q82" s="186">
        <f t="shared" si="21"/>
        <v>1760.65</v>
      </c>
      <c r="R82" s="186">
        <f t="shared" si="16"/>
        <v>83497.097204284102</v>
      </c>
    </row>
    <row r="83" spans="1:18" x14ac:dyDescent="0.25">
      <c r="A83" s="135">
        <f t="shared" si="22"/>
        <v>46997</v>
      </c>
      <c r="B83" s="136">
        <v>70</v>
      </c>
      <c r="C83" s="137">
        <f t="shared" si="12"/>
        <v>651341.7222036107</v>
      </c>
      <c r="D83" s="138">
        <f t="shared" si="13"/>
        <v>1845.47</v>
      </c>
      <c r="E83" s="138">
        <f t="shared" si="17"/>
        <v>9033.1034206368713</v>
      </c>
      <c r="F83" s="138">
        <f t="shared" si="20"/>
        <v>10878.57</v>
      </c>
      <c r="G83" s="138">
        <f t="shared" si="14"/>
        <v>642308.61878297385</v>
      </c>
      <c r="L83" s="185">
        <f t="shared" si="23"/>
        <v>46997</v>
      </c>
      <c r="M83" s="143">
        <v>70</v>
      </c>
      <c r="N83" s="151">
        <f t="shared" si="15"/>
        <v>83497.097204284102</v>
      </c>
      <c r="O83" s="186">
        <f t="shared" si="18"/>
        <v>236.58</v>
      </c>
      <c r="P83" s="186">
        <f t="shared" si="19"/>
        <v>1524.0724439053674</v>
      </c>
      <c r="Q83" s="186">
        <f t="shared" si="21"/>
        <v>1760.65</v>
      </c>
      <c r="R83" s="186">
        <f t="shared" si="16"/>
        <v>81973.024760378728</v>
      </c>
    </row>
    <row r="84" spans="1:18" x14ac:dyDescent="0.25">
      <c r="A84" s="135">
        <f t="shared" si="22"/>
        <v>47027</v>
      </c>
      <c r="B84" s="136">
        <v>71</v>
      </c>
      <c r="C84" s="137">
        <f t="shared" si="12"/>
        <v>642308.61878297385</v>
      </c>
      <c r="D84" s="138">
        <f t="shared" si="13"/>
        <v>1819.87</v>
      </c>
      <c r="E84" s="138">
        <f t="shared" si="17"/>
        <v>9058.6972136620079</v>
      </c>
      <c r="F84" s="138">
        <f t="shared" si="20"/>
        <v>10878.57</v>
      </c>
      <c r="G84" s="138">
        <f t="shared" si="14"/>
        <v>633249.92156931187</v>
      </c>
      <c r="L84" s="185">
        <f t="shared" si="23"/>
        <v>47027</v>
      </c>
      <c r="M84" s="143">
        <v>71</v>
      </c>
      <c r="N84" s="151">
        <f t="shared" si="15"/>
        <v>81973.024760378728</v>
      </c>
      <c r="O84" s="186">
        <f t="shared" si="18"/>
        <v>232.26</v>
      </c>
      <c r="P84" s="186">
        <f t="shared" si="19"/>
        <v>1528.3906491630994</v>
      </c>
      <c r="Q84" s="186">
        <f t="shared" si="21"/>
        <v>1760.65</v>
      </c>
      <c r="R84" s="186">
        <f t="shared" si="16"/>
        <v>80444.634111215622</v>
      </c>
    </row>
    <row r="85" spans="1:18" x14ac:dyDescent="0.25">
      <c r="A85" s="135">
        <f t="shared" si="22"/>
        <v>47058</v>
      </c>
      <c r="B85" s="136">
        <v>72</v>
      </c>
      <c r="C85" s="137">
        <f t="shared" si="12"/>
        <v>633249.92156931187</v>
      </c>
      <c r="D85" s="138">
        <f t="shared" si="13"/>
        <v>1794.21</v>
      </c>
      <c r="E85" s="138">
        <f t="shared" si="17"/>
        <v>9084.3635224340524</v>
      </c>
      <c r="F85" s="138">
        <f t="shared" si="20"/>
        <v>10878.57</v>
      </c>
      <c r="G85" s="138">
        <f t="shared" si="14"/>
        <v>624165.55804687785</v>
      </c>
      <c r="L85" s="185">
        <f t="shared" si="23"/>
        <v>47058</v>
      </c>
      <c r="M85" s="143">
        <v>72</v>
      </c>
      <c r="N85" s="151">
        <f t="shared" si="15"/>
        <v>80444.634111215622</v>
      </c>
      <c r="O85" s="186">
        <f t="shared" si="18"/>
        <v>227.93</v>
      </c>
      <c r="P85" s="186">
        <f t="shared" si="19"/>
        <v>1532.7210893357283</v>
      </c>
      <c r="Q85" s="186">
        <f t="shared" si="21"/>
        <v>1760.65</v>
      </c>
      <c r="R85" s="186">
        <f t="shared" si="16"/>
        <v>78911.913021879896</v>
      </c>
    </row>
    <row r="86" spans="1:18" x14ac:dyDescent="0.25">
      <c r="A86" s="135">
        <f t="shared" si="22"/>
        <v>47088</v>
      </c>
      <c r="B86" s="136">
        <v>73</v>
      </c>
      <c r="C86" s="137">
        <f t="shared" si="12"/>
        <v>624165.55804687785</v>
      </c>
      <c r="D86" s="138">
        <f t="shared" si="13"/>
        <v>1768.47</v>
      </c>
      <c r="E86" s="138">
        <f t="shared" si="17"/>
        <v>9110.1025524142824</v>
      </c>
      <c r="F86" s="138">
        <f t="shared" si="20"/>
        <v>10878.57</v>
      </c>
      <c r="G86" s="138">
        <f t="shared" si="14"/>
        <v>615055.45549446356</v>
      </c>
      <c r="L86" s="185">
        <f t="shared" si="23"/>
        <v>47088</v>
      </c>
      <c r="M86" s="143">
        <v>73</v>
      </c>
      <c r="N86" s="151">
        <f t="shared" si="15"/>
        <v>78911.913021879896</v>
      </c>
      <c r="O86" s="186">
        <f t="shared" si="18"/>
        <v>223.58</v>
      </c>
      <c r="P86" s="186">
        <f t="shared" si="19"/>
        <v>1537.0637990888463</v>
      </c>
      <c r="Q86" s="186">
        <f t="shared" si="21"/>
        <v>1760.65</v>
      </c>
      <c r="R86" s="186">
        <f t="shared" si="16"/>
        <v>77374.849222791046</v>
      </c>
    </row>
    <row r="87" spans="1:18" x14ac:dyDescent="0.25">
      <c r="A87" s="135">
        <f t="shared" si="22"/>
        <v>47119</v>
      </c>
      <c r="B87" s="136">
        <v>74</v>
      </c>
      <c r="C87" s="137">
        <f t="shared" si="12"/>
        <v>615055.45549446356</v>
      </c>
      <c r="D87" s="138">
        <f t="shared" si="13"/>
        <v>1742.66</v>
      </c>
      <c r="E87" s="138">
        <f t="shared" si="17"/>
        <v>9135.9145096461216</v>
      </c>
      <c r="F87" s="138">
        <f t="shared" si="20"/>
        <v>10878.57</v>
      </c>
      <c r="G87" s="138">
        <f t="shared" si="14"/>
        <v>605919.54098481743</v>
      </c>
      <c r="L87" s="185">
        <f t="shared" si="23"/>
        <v>47119</v>
      </c>
      <c r="M87" s="143">
        <v>74</v>
      </c>
      <c r="N87" s="151">
        <f t="shared" si="15"/>
        <v>77374.849222791046</v>
      </c>
      <c r="O87" s="186">
        <f t="shared" si="18"/>
        <v>219.23</v>
      </c>
      <c r="P87" s="186">
        <f t="shared" si="19"/>
        <v>1541.4188131862645</v>
      </c>
      <c r="Q87" s="186">
        <f t="shared" si="21"/>
        <v>1760.65</v>
      </c>
      <c r="R87" s="186">
        <f t="shared" si="16"/>
        <v>75833.430409604785</v>
      </c>
    </row>
    <row r="88" spans="1:18" x14ac:dyDescent="0.25">
      <c r="A88" s="135">
        <f t="shared" si="22"/>
        <v>47150</v>
      </c>
      <c r="B88" s="136">
        <v>75</v>
      </c>
      <c r="C88" s="137">
        <f t="shared" si="12"/>
        <v>605919.54098481743</v>
      </c>
      <c r="D88" s="138">
        <f t="shared" si="13"/>
        <v>1716.77</v>
      </c>
      <c r="E88" s="138">
        <f t="shared" si="17"/>
        <v>9161.7996007567854</v>
      </c>
      <c r="F88" s="138">
        <f t="shared" si="20"/>
        <v>10878.57</v>
      </c>
      <c r="G88" s="138">
        <f t="shared" si="14"/>
        <v>596757.74138406059</v>
      </c>
      <c r="L88" s="185">
        <f t="shared" si="23"/>
        <v>47150</v>
      </c>
      <c r="M88" s="143">
        <v>75</v>
      </c>
      <c r="N88" s="151">
        <f t="shared" si="15"/>
        <v>75833.430409604785</v>
      </c>
      <c r="O88" s="186">
        <f t="shared" si="18"/>
        <v>214.86</v>
      </c>
      <c r="P88" s="186">
        <f t="shared" si="19"/>
        <v>1545.7861664902921</v>
      </c>
      <c r="Q88" s="186">
        <f t="shared" si="21"/>
        <v>1760.65</v>
      </c>
      <c r="R88" s="186">
        <f t="shared" si="16"/>
        <v>74287.644243114497</v>
      </c>
    </row>
    <row r="89" spans="1:18" x14ac:dyDescent="0.25">
      <c r="A89" s="135">
        <f t="shared" si="22"/>
        <v>47178</v>
      </c>
      <c r="B89" s="136">
        <v>76</v>
      </c>
      <c r="C89" s="137">
        <f t="shared" si="12"/>
        <v>596757.74138406059</v>
      </c>
      <c r="D89" s="138">
        <f t="shared" si="13"/>
        <v>1690.81</v>
      </c>
      <c r="E89" s="138">
        <f t="shared" si="17"/>
        <v>9187.7580329589291</v>
      </c>
      <c r="F89" s="138">
        <f t="shared" si="20"/>
        <v>10878.57</v>
      </c>
      <c r="G89" s="138">
        <f t="shared" si="14"/>
        <v>587569.98335110163</v>
      </c>
      <c r="L89" s="185">
        <f t="shared" si="23"/>
        <v>47178</v>
      </c>
      <c r="M89" s="143">
        <v>76</v>
      </c>
      <c r="N89" s="151">
        <f t="shared" si="15"/>
        <v>74287.644243114497</v>
      </c>
      <c r="O89" s="186">
        <f t="shared" si="18"/>
        <v>210.48</v>
      </c>
      <c r="P89" s="186">
        <f t="shared" si="19"/>
        <v>1550.1658939620147</v>
      </c>
      <c r="Q89" s="186">
        <f t="shared" si="21"/>
        <v>1760.65</v>
      </c>
      <c r="R89" s="186">
        <f t="shared" si="16"/>
        <v>72737.478349152487</v>
      </c>
    </row>
    <row r="90" spans="1:18" x14ac:dyDescent="0.25">
      <c r="A90" s="135">
        <f t="shared" si="22"/>
        <v>47209</v>
      </c>
      <c r="B90" s="136">
        <v>77</v>
      </c>
      <c r="C90" s="137">
        <f t="shared" si="12"/>
        <v>587569.98335110163</v>
      </c>
      <c r="D90" s="138">
        <f t="shared" si="13"/>
        <v>1664.78</v>
      </c>
      <c r="E90" s="138">
        <f t="shared" si="17"/>
        <v>9213.7900140523125</v>
      </c>
      <c r="F90" s="138">
        <f t="shared" si="20"/>
        <v>10878.57</v>
      </c>
      <c r="G90" s="138">
        <f t="shared" si="14"/>
        <v>578356.19333704934</v>
      </c>
      <c r="L90" s="185">
        <f t="shared" si="23"/>
        <v>47209</v>
      </c>
      <c r="M90" s="143">
        <v>77</v>
      </c>
      <c r="N90" s="151">
        <f t="shared" si="15"/>
        <v>72737.478349152487</v>
      </c>
      <c r="O90" s="186">
        <f t="shared" si="18"/>
        <v>206.09</v>
      </c>
      <c r="P90" s="186">
        <f t="shared" si="19"/>
        <v>1554.5580306615736</v>
      </c>
      <c r="Q90" s="186">
        <f t="shared" si="21"/>
        <v>1760.65</v>
      </c>
      <c r="R90" s="186">
        <f t="shared" si="16"/>
        <v>71182.920318490913</v>
      </c>
    </row>
    <row r="91" spans="1:18" x14ac:dyDescent="0.25">
      <c r="A91" s="135">
        <f t="shared" si="22"/>
        <v>47239</v>
      </c>
      <c r="B91" s="136">
        <v>78</v>
      </c>
      <c r="C91" s="137">
        <f t="shared" si="12"/>
        <v>578356.19333704934</v>
      </c>
      <c r="D91" s="138">
        <f t="shared" si="13"/>
        <v>1638.68</v>
      </c>
      <c r="E91" s="138">
        <f t="shared" si="17"/>
        <v>9239.895752425462</v>
      </c>
      <c r="F91" s="138">
        <f t="shared" si="20"/>
        <v>10878.57</v>
      </c>
      <c r="G91" s="138">
        <f t="shared" si="14"/>
        <v>569116.29758462391</v>
      </c>
      <c r="L91" s="185">
        <f t="shared" si="23"/>
        <v>47239</v>
      </c>
      <c r="M91" s="143">
        <v>78</v>
      </c>
      <c r="N91" s="151">
        <f t="shared" si="15"/>
        <v>71182.920318490913</v>
      </c>
      <c r="O91" s="186">
        <f t="shared" si="18"/>
        <v>201.68</v>
      </c>
      <c r="P91" s="186">
        <f t="shared" si="19"/>
        <v>1558.9626117484481</v>
      </c>
      <c r="Q91" s="186">
        <f t="shared" si="21"/>
        <v>1760.65</v>
      </c>
      <c r="R91" s="186">
        <f t="shared" si="16"/>
        <v>69623.957706742469</v>
      </c>
    </row>
    <row r="92" spans="1:18" x14ac:dyDescent="0.25">
      <c r="A92" s="135">
        <f t="shared" si="22"/>
        <v>47270</v>
      </c>
      <c r="B92" s="136">
        <v>79</v>
      </c>
      <c r="C92" s="137">
        <f t="shared" si="12"/>
        <v>569116.29758462391</v>
      </c>
      <c r="D92" s="138">
        <f t="shared" si="13"/>
        <v>1612.5</v>
      </c>
      <c r="E92" s="138">
        <f t="shared" si="17"/>
        <v>9266.0754570573336</v>
      </c>
      <c r="F92" s="138">
        <f t="shared" si="20"/>
        <v>10878.57</v>
      </c>
      <c r="G92" s="138">
        <f t="shared" si="14"/>
        <v>559850.22212756658</v>
      </c>
      <c r="L92" s="185">
        <f t="shared" si="23"/>
        <v>47270</v>
      </c>
      <c r="M92" s="143">
        <v>79</v>
      </c>
      <c r="N92" s="151">
        <f t="shared" si="15"/>
        <v>69623.957706742469</v>
      </c>
      <c r="O92" s="186">
        <f t="shared" si="18"/>
        <v>197.27</v>
      </c>
      <c r="P92" s="186">
        <f t="shared" si="19"/>
        <v>1563.3796724817355</v>
      </c>
      <c r="Q92" s="186">
        <f t="shared" si="21"/>
        <v>1760.65</v>
      </c>
      <c r="R92" s="186">
        <f t="shared" si="16"/>
        <v>68060.578034260732</v>
      </c>
    </row>
    <row r="93" spans="1:18" x14ac:dyDescent="0.25">
      <c r="A93" s="135">
        <f t="shared" si="22"/>
        <v>47300</v>
      </c>
      <c r="B93" s="136">
        <v>80</v>
      </c>
      <c r="C93" s="137">
        <f t="shared" si="12"/>
        <v>559850.22212756658</v>
      </c>
      <c r="D93" s="138">
        <f t="shared" si="13"/>
        <v>1586.24</v>
      </c>
      <c r="E93" s="138">
        <f t="shared" si="17"/>
        <v>9292.3293375189951</v>
      </c>
      <c r="F93" s="138">
        <f t="shared" si="20"/>
        <v>10878.57</v>
      </c>
      <c r="G93" s="138">
        <f t="shared" si="14"/>
        <v>550557.89279004757</v>
      </c>
      <c r="L93" s="185">
        <f t="shared" si="23"/>
        <v>47300</v>
      </c>
      <c r="M93" s="143">
        <v>80</v>
      </c>
      <c r="N93" s="151">
        <f t="shared" si="15"/>
        <v>68060.578034260732</v>
      </c>
      <c r="O93" s="186">
        <f t="shared" si="18"/>
        <v>192.84</v>
      </c>
      <c r="P93" s="186">
        <f t="shared" si="19"/>
        <v>1567.8092482204336</v>
      </c>
      <c r="Q93" s="186">
        <f t="shared" si="21"/>
        <v>1760.65</v>
      </c>
      <c r="R93" s="186">
        <f t="shared" si="16"/>
        <v>66492.768786040295</v>
      </c>
    </row>
    <row r="94" spans="1:18" x14ac:dyDescent="0.25">
      <c r="A94" s="135">
        <f t="shared" si="22"/>
        <v>47331</v>
      </c>
      <c r="B94" s="136">
        <v>81</v>
      </c>
      <c r="C94" s="137">
        <f t="shared" si="12"/>
        <v>550557.89279004757</v>
      </c>
      <c r="D94" s="138">
        <f t="shared" si="13"/>
        <v>1559.91</v>
      </c>
      <c r="E94" s="138">
        <f t="shared" si="17"/>
        <v>9318.6576039753018</v>
      </c>
      <c r="F94" s="138">
        <f t="shared" si="20"/>
        <v>10878.57</v>
      </c>
      <c r="G94" s="138">
        <f t="shared" si="14"/>
        <v>541239.2351860723</v>
      </c>
      <c r="L94" s="185">
        <f t="shared" si="23"/>
        <v>47331</v>
      </c>
      <c r="M94" s="143">
        <v>81</v>
      </c>
      <c r="N94" s="151">
        <f t="shared" si="15"/>
        <v>66492.768786040295</v>
      </c>
      <c r="O94" s="186">
        <f t="shared" si="18"/>
        <v>188.4</v>
      </c>
      <c r="P94" s="186">
        <f t="shared" si="19"/>
        <v>1572.2513744237251</v>
      </c>
      <c r="Q94" s="186">
        <f t="shared" si="21"/>
        <v>1760.65</v>
      </c>
      <c r="R94" s="186">
        <f t="shared" si="16"/>
        <v>64920.517411616573</v>
      </c>
    </row>
    <row r="95" spans="1:18" x14ac:dyDescent="0.25">
      <c r="A95" s="135">
        <f t="shared" si="22"/>
        <v>47362</v>
      </c>
      <c r="B95" s="136">
        <v>82</v>
      </c>
      <c r="C95" s="137">
        <f t="shared" si="12"/>
        <v>541239.2351860723</v>
      </c>
      <c r="D95" s="138">
        <f t="shared" si="13"/>
        <v>1533.51</v>
      </c>
      <c r="E95" s="138">
        <f t="shared" si="17"/>
        <v>9345.060467186564</v>
      </c>
      <c r="F95" s="138">
        <f t="shared" si="20"/>
        <v>10878.57</v>
      </c>
      <c r="G95" s="138">
        <f t="shared" si="14"/>
        <v>531894.17471888568</v>
      </c>
      <c r="L95" s="185">
        <f t="shared" si="23"/>
        <v>47362</v>
      </c>
      <c r="M95" s="143">
        <v>82</v>
      </c>
      <c r="N95" s="151">
        <f t="shared" si="15"/>
        <v>64920.517411616573</v>
      </c>
      <c r="O95" s="186">
        <f t="shared" si="18"/>
        <v>183.94</v>
      </c>
      <c r="P95" s="186">
        <f t="shared" si="19"/>
        <v>1576.7060866512591</v>
      </c>
      <c r="Q95" s="186">
        <f t="shared" si="21"/>
        <v>1760.65</v>
      </c>
      <c r="R95" s="186">
        <f t="shared" si="16"/>
        <v>63343.811324965311</v>
      </c>
    </row>
    <row r="96" spans="1:18" x14ac:dyDescent="0.25">
      <c r="A96" s="135">
        <f t="shared" si="22"/>
        <v>47392</v>
      </c>
      <c r="B96" s="136">
        <v>83</v>
      </c>
      <c r="C96" s="137">
        <f t="shared" si="12"/>
        <v>531894.17471888568</v>
      </c>
      <c r="D96" s="138">
        <f t="shared" si="13"/>
        <v>1507.03</v>
      </c>
      <c r="E96" s="138">
        <f t="shared" si="17"/>
        <v>9371.5381385102592</v>
      </c>
      <c r="F96" s="138">
        <f t="shared" si="20"/>
        <v>10878.57</v>
      </c>
      <c r="G96" s="138">
        <f t="shared" si="14"/>
        <v>522522.63658037543</v>
      </c>
      <c r="L96" s="185">
        <f t="shared" si="23"/>
        <v>47392</v>
      </c>
      <c r="M96" s="143">
        <v>83</v>
      </c>
      <c r="N96" s="151">
        <f t="shared" si="15"/>
        <v>63343.811324965311</v>
      </c>
      <c r="O96" s="186">
        <f t="shared" si="18"/>
        <v>179.47</v>
      </c>
      <c r="P96" s="186">
        <f t="shared" si="19"/>
        <v>1581.1734205634377</v>
      </c>
      <c r="Q96" s="186">
        <f t="shared" si="21"/>
        <v>1760.65</v>
      </c>
      <c r="R96" s="186">
        <f t="shared" si="16"/>
        <v>61762.637904401876</v>
      </c>
    </row>
    <row r="97" spans="1:18" x14ac:dyDescent="0.25">
      <c r="A97" s="135">
        <f t="shared" si="22"/>
        <v>47423</v>
      </c>
      <c r="B97" s="136">
        <v>84</v>
      </c>
      <c r="C97" s="137">
        <f t="shared" si="12"/>
        <v>522522.63658037543</v>
      </c>
      <c r="D97" s="138">
        <f t="shared" si="13"/>
        <v>1480.48</v>
      </c>
      <c r="E97" s="138">
        <f t="shared" si="17"/>
        <v>9398.0908299027051</v>
      </c>
      <c r="F97" s="138">
        <f t="shared" si="20"/>
        <v>10878.57</v>
      </c>
      <c r="G97" s="138">
        <f t="shared" si="14"/>
        <v>513124.54575047275</v>
      </c>
      <c r="L97" s="185">
        <f t="shared" si="23"/>
        <v>47423</v>
      </c>
      <c r="M97" s="143">
        <v>84</v>
      </c>
      <c r="N97" s="151">
        <f t="shared" si="15"/>
        <v>61762.637904401876</v>
      </c>
      <c r="O97" s="186">
        <f t="shared" si="18"/>
        <v>174.99</v>
      </c>
      <c r="P97" s="186">
        <f t="shared" si="19"/>
        <v>1585.6534119217006</v>
      </c>
      <c r="Q97" s="186">
        <f t="shared" si="21"/>
        <v>1760.65</v>
      </c>
      <c r="R97" s="186">
        <f t="shared" si="16"/>
        <v>60176.984492480173</v>
      </c>
    </row>
    <row r="98" spans="1:18" x14ac:dyDescent="0.25">
      <c r="A98" s="135">
        <f t="shared" si="22"/>
        <v>47453</v>
      </c>
      <c r="B98" s="136">
        <v>85</v>
      </c>
      <c r="C98" s="137">
        <f t="shared" si="12"/>
        <v>513124.54575047275</v>
      </c>
      <c r="D98" s="138">
        <f t="shared" si="13"/>
        <v>1453.85</v>
      </c>
      <c r="E98" s="138">
        <f t="shared" si="17"/>
        <v>9424.7187539207625</v>
      </c>
      <c r="F98" s="138">
        <f t="shared" si="20"/>
        <v>10878.57</v>
      </c>
      <c r="G98" s="138">
        <f t="shared" si="14"/>
        <v>503699.826996552</v>
      </c>
      <c r="L98" s="185">
        <f t="shared" si="23"/>
        <v>47453</v>
      </c>
      <c r="M98" s="143">
        <v>85</v>
      </c>
      <c r="N98" s="151">
        <f t="shared" si="15"/>
        <v>60176.984492480173</v>
      </c>
      <c r="O98" s="186">
        <f t="shared" si="18"/>
        <v>170.5</v>
      </c>
      <c r="P98" s="186">
        <f t="shared" si="19"/>
        <v>1590.146096588812</v>
      </c>
      <c r="Q98" s="186">
        <f t="shared" si="21"/>
        <v>1760.65</v>
      </c>
      <c r="R98" s="186">
        <f t="shared" si="16"/>
        <v>58586.838395891362</v>
      </c>
    </row>
    <row r="99" spans="1:18" x14ac:dyDescent="0.25">
      <c r="A99" s="135">
        <f t="shared" si="22"/>
        <v>47484</v>
      </c>
      <c r="B99" s="136">
        <v>86</v>
      </c>
      <c r="C99" s="137">
        <f t="shared" si="12"/>
        <v>503699.826996552</v>
      </c>
      <c r="D99" s="138">
        <f t="shared" si="13"/>
        <v>1427.15</v>
      </c>
      <c r="E99" s="138">
        <f t="shared" si="17"/>
        <v>9451.4221237235397</v>
      </c>
      <c r="F99" s="138">
        <f t="shared" si="20"/>
        <v>10878.57</v>
      </c>
      <c r="G99" s="138">
        <f t="shared" si="14"/>
        <v>494248.40487282845</v>
      </c>
      <c r="L99" s="185">
        <f t="shared" si="23"/>
        <v>47484</v>
      </c>
      <c r="M99" s="143">
        <v>86</v>
      </c>
      <c r="N99" s="151">
        <f t="shared" si="15"/>
        <v>58586.838395891362</v>
      </c>
      <c r="O99" s="186">
        <f t="shared" si="18"/>
        <v>166</v>
      </c>
      <c r="P99" s="186">
        <f t="shared" si="19"/>
        <v>1594.6515105291469</v>
      </c>
      <c r="Q99" s="186">
        <f t="shared" si="21"/>
        <v>1760.65</v>
      </c>
      <c r="R99" s="186">
        <f t="shared" si="16"/>
        <v>56992.186885362215</v>
      </c>
    </row>
    <row r="100" spans="1:18" x14ac:dyDescent="0.25">
      <c r="A100" s="135">
        <f t="shared" si="22"/>
        <v>47515</v>
      </c>
      <c r="B100" s="136">
        <v>87</v>
      </c>
      <c r="C100" s="137">
        <f t="shared" si="12"/>
        <v>494248.40487282845</v>
      </c>
      <c r="D100" s="138">
        <f t="shared" si="13"/>
        <v>1400.37</v>
      </c>
      <c r="E100" s="138">
        <f t="shared" si="17"/>
        <v>9478.2011530740874</v>
      </c>
      <c r="F100" s="138">
        <f t="shared" si="20"/>
        <v>10878.57</v>
      </c>
      <c r="G100" s="138">
        <f t="shared" si="14"/>
        <v>484770.20371975435</v>
      </c>
      <c r="L100" s="185">
        <f t="shared" si="23"/>
        <v>47515</v>
      </c>
      <c r="M100" s="143">
        <v>87</v>
      </c>
      <c r="N100" s="151">
        <f t="shared" si="15"/>
        <v>56992.186885362215</v>
      </c>
      <c r="O100" s="186">
        <f t="shared" si="18"/>
        <v>161.47999999999999</v>
      </c>
      <c r="P100" s="186">
        <f t="shared" si="19"/>
        <v>1599.1696898089795</v>
      </c>
      <c r="Q100" s="186">
        <f t="shared" si="21"/>
        <v>1760.65</v>
      </c>
      <c r="R100" s="186">
        <f t="shared" si="16"/>
        <v>55393.017195553235</v>
      </c>
    </row>
    <row r="101" spans="1:18" x14ac:dyDescent="0.25">
      <c r="A101" s="135">
        <f t="shared" si="22"/>
        <v>47543</v>
      </c>
      <c r="B101" s="136">
        <v>88</v>
      </c>
      <c r="C101" s="137">
        <f t="shared" si="12"/>
        <v>484770.20371975435</v>
      </c>
      <c r="D101" s="138">
        <f t="shared" si="13"/>
        <v>1373.52</v>
      </c>
      <c r="E101" s="138">
        <f t="shared" si="17"/>
        <v>9505.0560563411327</v>
      </c>
      <c r="F101" s="138">
        <f t="shared" si="20"/>
        <v>10878.57</v>
      </c>
      <c r="G101" s="138">
        <f t="shared" si="14"/>
        <v>475265.1476634132</v>
      </c>
      <c r="L101" s="185">
        <f t="shared" si="23"/>
        <v>47543</v>
      </c>
      <c r="M101" s="143">
        <v>88</v>
      </c>
      <c r="N101" s="151">
        <f t="shared" si="15"/>
        <v>55393.017195553235</v>
      </c>
      <c r="O101" s="186">
        <f t="shared" si="18"/>
        <v>156.94999999999999</v>
      </c>
      <c r="P101" s="186">
        <f t="shared" si="19"/>
        <v>1603.7006705967717</v>
      </c>
      <c r="Q101" s="186">
        <f t="shared" si="21"/>
        <v>1760.65</v>
      </c>
      <c r="R101" s="186">
        <f t="shared" si="16"/>
        <v>53789.316524956463</v>
      </c>
    </row>
    <row r="102" spans="1:18" x14ac:dyDescent="0.25">
      <c r="A102" s="135">
        <f t="shared" si="22"/>
        <v>47574</v>
      </c>
      <c r="B102" s="136">
        <v>89</v>
      </c>
      <c r="C102" s="137">
        <f t="shared" si="12"/>
        <v>475265.1476634132</v>
      </c>
      <c r="D102" s="138">
        <f t="shared" si="13"/>
        <v>1346.58</v>
      </c>
      <c r="E102" s="138">
        <f t="shared" si="17"/>
        <v>9531.987048500765</v>
      </c>
      <c r="F102" s="138">
        <f t="shared" si="20"/>
        <v>10878.57</v>
      </c>
      <c r="G102" s="138">
        <f t="shared" si="14"/>
        <v>465733.16061491246</v>
      </c>
      <c r="L102" s="185">
        <f t="shared" si="23"/>
        <v>47574</v>
      </c>
      <c r="M102" s="143">
        <v>89</v>
      </c>
      <c r="N102" s="151">
        <f t="shared" si="15"/>
        <v>53789.316524956463</v>
      </c>
      <c r="O102" s="186">
        <f t="shared" si="18"/>
        <v>152.4</v>
      </c>
      <c r="P102" s="186">
        <f t="shared" si="19"/>
        <v>1608.2444891634625</v>
      </c>
      <c r="Q102" s="186">
        <f t="shared" si="21"/>
        <v>1760.65</v>
      </c>
      <c r="R102" s="186">
        <f t="shared" si="16"/>
        <v>52181.072035792997</v>
      </c>
    </row>
    <row r="103" spans="1:18" x14ac:dyDescent="0.25">
      <c r="A103" s="135">
        <f t="shared" si="22"/>
        <v>47604</v>
      </c>
      <c r="B103" s="136">
        <v>90</v>
      </c>
      <c r="C103" s="137">
        <f t="shared" si="12"/>
        <v>465733.16061491246</v>
      </c>
      <c r="D103" s="138">
        <f t="shared" si="13"/>
        <v>1319.58</v>
      </c>
      <c r="E103" s="138">
        <f t="shared" si="17"/>
        <v>9558.9943451381841</v>
      </c>
      <c r="F103" s="138">
        <f t="shared" si="20"/>
        <v>10878.57</v>
      </c>
      <c r="G103" s="138">
        <f t="shared" si="14"/>
        <v>456174.16626977426</v>
      </c>
      <c r="L103" s="185">
        <f t="shared" si="23"/>
        <v>47604</v>
      </c>
      <c r="M103" s="143">
        <v>90</v>
      </c>
      <c r="N103" s="151">
        <f t="shared" si="15"/>
        <v>52181.072035792997</v>
      </c>
      <c r="O103" s="186">
        <f t="shared" si="18"/>
        <v>147.85</v>
      </c>
      <c r="P103" s="186">
        <f t="shared" si="19"/>
        <v>1612.801181882759</v>
      </c>
      <c r="Q103" s="186">
        <f t="shared" si="21"/>
        <v>1760.65</v>
      </c>
      <c r="R103" s="186">
        <f t="shared" si="16"/>
        <v>50568.270853910239</v>
      </c>
    </row>
    <row r="104" spans="1:18" x14ac:dyDescent="0.25">
      <c r="A104" s="135">
        <f t="shared" si="22"/>
        <v>47635</v>
      </c>
      <c r="B104" s="136">
        <v>91</v>
      </c>
      <c r="C104" s="137">
        <f t="shared" si="12"/>
        <v>456174.16626977426</v>
      </c>
      <c r="D104" s="138">
        <f t="shared" si="13"/>
        <v>1292.49</v>
      </c>
      <c r="E104" s="138">
        <f t="shared" si="17"/>
        <v>9586.0781624494084</v>
      </c>
      <c r="F104" s="138">
        <f t="shared" si="20"/>
        <v>10878.57</v>
      </c>
      <c r="G104" s="138">
        <f t="shared" si="14"/>
        <v>446588.08810732485</v>
      </c>
      <c r="L104" s="185">
        <f t="shared" si="23"/>
        <v>47635</v>
      </c>
      <c r="M104" s="143">
        <v>91</v>
      </c>
      <c r="N104" s="151">
        <f t="shared" si="15"/>
        <v>50568.270853910239</v>
      </c>
      <c r="O104" s="186">
        <f t="shared" si="18"/>
        <v>143.28</v>
      </c>
      <c r="P104" s="186">
        <f t="shared" si="19"/>
        <v>1617.3707852314267</v>
      </c>
      <c r="Q104" s="186">
        <f t="shared" si="21"/>
        <v>1760.65</v>
      </c>
      <c r="R104" s="186">
        <f t="shared" si="16"/>
        <v>48950.900068678813</v>
      </c>
    </row>
    <row r="105" spans="1:18" x14ac:dyDescent="0.25">
      <c r="A105" s="135">
        <f t="shared" si="22"/>
        <v>47665</v>
      </c>
      <c r="B105" s="136">
        <v>92</v>
      </c>
      <c r="C105" s="137">
        <f t="shared" si="12"/>
        <v>446588.08810732485</v>
      </c>
      <c r="D105" s="138">
        <f t="shared" si="13"/>
        <v>1265.33</v>
      </c>
      <c r="E105" s="138">
        <f t="shared" si="17"/>
        <v>9613.2387172430153</v>
      </c>
      <c r="F105" s="138">
        <f t="shared" si="20"/>
        <v>10878.57</v>
      </c>
      <c r="G105" s="138">
        <f t="shared" si="14"/>
        <v>436974.84939008183</v>
      </c>
      <c r="L105" s="185">
        <f t="shared" si="23"/>
        <v>47665</v>
      </c>
      <c r="M105" s="143">
        <v>92</v>
      </c>
      <c r="N105" s="151">
        <f t="shared" si="15"/>
        <v>48950.900068678813</v>
      </c>
      <c r="O105" s="186">
        <f t="shared" si="18"/>
        <v>138.69</v>
      </c>
      <c r="P105" s="186">
        <f t="shared" si="19"/>
        <v>1621.9533357895825</v>
      </c>
      <c r="Q105" s="186">
        <f t="shared" si="21"/>
        <v>1760.65</v>
      </c>
      <c r="R105" s="186">
        <f t="shared" si="16"/>
        <v>47328.946732889228</v>
      </c>
    </row>
    <row r="106" spans="1:18" x14ac:dyDescent="0.25">
      <c r="A106" s="135">
        <f t="shared" si="22"/>
        <v>47696</v>
      </c>
      <c r="B106" s="136">
        <v>93</v>
      </c>
      <c r="C106" s="137">
        <f t="shared" si="12"/>
        <v>436974.84939008183</v>
      </c>
      <c r="D106" s="138">
        <f t="shared" si="13"/>
        <v>1238.0999999999999</v>
      </c>
      <c r="E106" s="138">
        <f t="shared" si="17"/>
        <v>9640.4762269418698</v>
      </c>
      <c r="F106" s="138">
        <f t="shared" si="20"/>
        <v>10878.57</v>
      </c>
      <c r="G106" s="138">
        <f t="shared" si="14"/>
        <v>427334.37316313997</v>
      </c>
      <c r="L106" s="185">
        <f t="shared" si="23"/>
        <v>47696</v>
      </c>
      <c r="M106" s="143">
        <v>93</v>
      </c>
      <c r="N106" s="151">
        <f t="shared" si="15"/>
        <v>47328.946732889228</v>
      </c>
      <c r="O106" s="186">
        <f t="shared" si="18"/>
        <v>134.1</v>
      </c>
      <c r="P106" s="186">
        <f t="shared" si="19"/>
        <v>1626.5488702409866</v>
      </c>
      <c r="Q106" s="186">
        <f t="shared" si="21"/>
        <v>1760.65</v>
      </c>
      <c r="R106" s="186">
        <f t="shared" si="16"/>
        <v>45702.397862648242</v>
      </c>
    </row>
    <row r="107" spans="1:18" x14ac:dyDescent="0.25">
      <c r="A107" s="135">
        <f t="shared" si="22"/>
        <v>47727</v>
      </c>
      <c r="B107" s="136">
        <v>94</v>
      </c>
      <c r="C107" s="137">
        <f t="shared" si="12"/>
        <v>427334.37316313997</v>
      </c>
      <c r="D107" s="138">
        <f t="shared" si="13"/>
        <v>1210.78</v>
      </c>
      <c r="E107" s="138">
        <f t="shared" si="17"/>
        <v>9667.7909095848718</v>
      </c>
      <c r="F107" s="138">
        <f t="shared" si="20"/>
        <v>10878.57</v>
      </c>
      <c r="G107" s="138">
        <f t="shared" si="14"/>
        <v>417666.58225355513</v>
      </c>
      <c r="L107" s="185">
        <f t="shared" si="23"/>
        <v>47727</v>
      </c>
      <c r="M107" s="143">
        <v>94</v>
      </c>
      <c r="N107" s="151">
        <f t="shared" si="15"/>
        <v>45702.397862648242</v>
      </c>
      <c r="O107" s="186">
        <f t="shared" si="18"/>
        <v>129.49</v>
      </c>
      <c r="P107" s="186">
        <f t="shared" si="19"/>
        <v>1631.1574253733359</v>
      </c>
      <c r="Q107" s="186">
        <f t="shared" si="21"/>
        <v>1760.65</v>
      </c>
      <c r="R107" s="186">
        <f t="shared" si="16"/>
        <v>44071.240437274908</v>
      </c>
    </row>
    <row r="108" spans="1:18" x14ac:dyDescent="0.25">
      <c r="A108" s="135">
        <f t="shared" si="22"/>
        <v>47757</v>
      </c>
      <c r="B108" s="136">
        <v>95</v>
      </c>
      <c r="C108" s="137">
        <f t="shared" si="12"/>
        <v>417666.58225355513</v>
      </c>
      <c r="D108" s="138">
        <f t="shared" si="13"/>
        <v>1183.3900000000001</v>
      </c>
      <c r="E108" s="138">
        <f t="shared" si="17"/>
        <v>9695.1829838286958</v>
      </c>
      <c r="F108" s="138">
        <f t="shared" si="20"/>
        <v>10878.57</v>
      </c>
      <c r="G108" s="138">
        <f t="shared" si="14"/>
        <v>407971.39926972642</v>
      </c>
      <c r="L108" s="185">
        <f t="shared" si="23"/>
        <v>47757</v>
      </c>
      <c r="M108" s="143">
        <v>95</v>
      </c>
      <c r="N108" s="151">
        <f t="shared" si="15"/>
        <v>44071.240437274908</v>
      </c>
      <c r="O108" s="186">
        <f t="shared" si="18"/>
        <v>124.87</v>
      </c>
      <c r="P108" s="186">
        <f t="shared" si="19"/>
        <v>1635.7790380785602</v>
      </c>
      <c r="Q108" s="186">
        <f t="shared" si="21"/>
        <v>1760.65</v>
      </c>
      <c r="R108" s="186">
        <f t="shared" si="16"/>
        <v>42435.461399196349</v>
      </c>
    </row>
    <row r="109" spans="1:18" x14ac:dyDescent="0.25">
      <c r="A109" s="135">
        <f t="shared" si="22"/>
        <v>47788</v>
      </c>
      <c r="B109" s="136">
        <v>96</v>
      </c>
      <c r="C109" s="137">
        <f t="shared" si="12"/>
        <v>407971.39926972642</v>
      </c>
      <c r="D109" s="138">
        <f t="shared" si="13"/>
        <v>1155.92</v>
      </c>
      <c r="E109" s="138">
        <f t="shared" si="17"/>
        <v>9722.652668949544</v>
      </c>
      <c r="F109" s="138">
        <f t="shared" si="20"/>
        <v>10878.57</v>
      </c>
      <c r="G109" s="138">
        <f t="shared" si="14"/>
        <v>398248.74660077685</v>
      </c>
      <c r="L109" s="185">
        <f t="shared" si="23"/>
        <v>47788</v>
      </c>
      <c r="M109" s="143">
        <v>96</v>
      </c>
      <c r="N109" s="151">
        <f t="shared" si="15"/>
        <v>42435.461399196349</v>
      </c>
      <c r="O109" s="186">
        <f t="shared" si="18"/>
        <v>120.23</v>
      </c>
      <c r="P109" s="186">
        <f t="shared" si="19"/>
        <v>1640.4137453531164</v>
      </c>
      <c r="Q109" s="186">
        <f t="shared" si="21"/>
        <v>1760.65</v>
      </c>
      <c r="R109" s="186">
        <f t="shared" si="16"/>
        <v>40795.047653843234</v>
      </c>
    </row>
    <row r="110" spans="1:18" x14ac:dyDescent="0.25">
      <c r="A110" s="135">
        <f t="shared" si="22"/>
        <v>47818</v>
      </c>
      <c r="B110" s="136">
        <v>97</v>
      </c>
      <c r="C110" s="137">
        <f t="shared" si="12"/>
        <v>398248.74660077685</v>
      </c>
      <c r="D110" s="138">
        <f t="shared" si="13"/>
        <v>1128.3699999999999</v>
      </c>
      <c r="E110" s="138">
        <f t="shared" si="17"/>
        <v>9750.2001848449017</v>
      </c>
      <c r="F110" s="138">
        <f t="shared" si="20"/>
        <v>10878.57</v>
      </c>
      <c r="G110" s="138">
        <f t="shared" si="14"/>
        <v>388498.54641593195</v>
      </c>
      <c r="L110" s="185">
        <f t="shared" si="23"/>
        <v>47818</v>
      </c>
      <c r="M110" s="143">
        <v>97</v>
      </c>
      <c r="N110" s="151">
        <f t="shared" si="15"/>
        <v>40795.047653843234</v>
      </c>
      <c r="O110" s="186">
        <f t="shared" si="18"/>
        <v>115.59</v>
      </c>
      <c r="P110" s="186">
        <f t="shared" si="19"/>
        <v>1645.0615842982834</v>
      </c>
      <c r="Q110" s="186">
        <f t="shared" si="21"/>
        <v>1760.65</v>
      </c>
      <c r="R110" s="186">
        <f t="shared" si="16"/>
        <v>39149.986069544953</v>
      </c>
    </row>
    <row r="111" spans="1:18" x14ac:dyDescent="0.25">
      <c r="A111" s="135">
        <f t="shared" si="22"/>
        <v>47849</v>
      </c>
      <c r="B111" s="136">
        <v>98</v>
      </c>
      <c r="C111" s="137">
        <f t="shared" si="12"/>
        <v>388498.54641593195</v>
      </c>
      <c r="D111" s="138">
        <f t="shared" si="13"/>
        <v>1100.75</v>
      </c>
      <c r="E111" s="138">
        <f t="shared" si="17"/>
        <v>9777.8257520352945</v>
      </c>
      <c r="F111" s="138">
        <f t="shared" si="20"/>
        <v>10878.57</v>
      </c>
      <c r="G111" s="138">
        <f t="shared" si="14"/>
        <v>378720.72066389665</v>
      </c>
      <c r="L111" s="185">
        <f t="shared" si="23"/>
        <v>47849</v>
      </c>
      <c r="M111" s="143">
        <v>98</v>
      </c>
      <c r="N111" s="151">
        <f t="shared" si="15"/>
        <v>39149.986069544953</v>
      </c>
      <c r="O111" s="186">
        <f t="shared" si="18"/>
        <v>110.92</v>
      </c>
      <c r="P111" s="186">
        <f t="shared" si="19"/>
        <v>1649.722592120462</v>
      </c>
      <c r="Q111" s="186">
        <f t="shared" si="21"/>
        <v>1760.65</v>
      </c>
      <c r="R111" s="186">
        <f t="shared" si="16"/>
        <v>37500.263477424494</v>
      </c>
    </row>
    <row r="112" spans="1:18" x14ac:dyDescent="0.25">
      <c r="A112" s="135">
        <f t="shared" si="22"/>
        <v>47880</v>
      </c>
      <c r="B112" s="136">
        <v>99</v>
      </c>
      <c r="C112" s="137">
        <f t="shared" si="12"/>
        <v>378720.72066389665</v>
      </c>
      <c r="D112" s="138">
        <f t="shared" si="13"/>
        <v>1073.04</v>
      </c>
      <c r="E112" s="138">
        <f t="shared" si="17"/>
        <v>9805.5295916660616</v>
      </c>
      <c r="F112" s="138">
        <f t="shared" si="20"/>
        <v>10878.57</v>
      </c>
      <c r="G112" s="138">
        <f t="shared" si="14"/>
        <v>368915.19107223058</v>
      </c>
      <c r="L112" s="185">
        <f t="shared" si="23"/>
        <v>47880</v>
      </c>
      <c r="M112" s="143">
        <v>99</v>
      </c>
      <c r="N112" s="151">
        <f t="shared" si="15"/>
        <v>37500.263477424494</v>
      </c>
      <c r="O112" s="186">
        <f t="shared" si="18"/>
        <v>106.25</v>
      </c>
      <c r="P112" s="186">
        <f t="shared" si="19"/>
        <v>1654.3968061314697</v>
      </c>
      <c r="Q112" s="186">
        <f t="shared" si="21"/>
        <v>1760.65</v>
      </c>
      <c r="R112" s="186">
        <f t="shared" si="16"/>
        <v>35845.866671293028</v>
      </c>
    </row>
    <row r="113" spans="1:18" x14ac:dyDescent="0.25">
      <c r="A113" s="135">
        <f t="shared" si="22"/>
        <v>47908</v>
      </c>
      <c r="B113" s="136">
        <v>100</v>
      </c>
      <c r="C113" s="137">
        <f t="shared" si="12"/>
        <v>368915.19107223058</v>
      </c>
      <c r="D113" s="138">
        <f t="shared" si="13"/>
        <v>1045.26</v>
      </c>
      <c r="E113" s="138">
        <f t="shared" si="17"/>
        <v>9833.3119255091151</v>
      </c>
      <c r="F113" s="138">
        <f t="shared" si="20"/>
        <v>10878.57</v>
      </c>
      <c r="G113" s="138">
        <f t="shared" si="14"/>
        <v>359081.87914672145</v>
      </c>
      <c r="L113" s="185">
        <f t="shared" si="23"/>
        <v>47908</v>
      </c>
      <c r="M113" s="143">
        <v>100</v>
      </c>
      <c r="N113" s="151">
        <f t="shared" si="15"/>
        <v>35845.866671293028</v>
      </c>
      <c r="O113" s="186">
        <f t="shared" si="18"/>
        <v>101.56</v>
      </c>
      <c r="P113" s="186">
        <f t="shared" si="19"/>
        <v>1659.0842637488422</v>
      </c>
      <c r="Q113" s="186">
        <f t="shared" si="21"/>
        <v>1760.65</v>
      </c>
      <c r="R113" s="186">
        <f t="shared" si="16"/>
        <v>34186.782407544189</v>
      </c>
    </row>
    <row r="114" spans="1:18" x14ac:dyDescent="0.25">
      <c r="A114" s="135">
        <f t="shared" si="22"/>
        <v>47939</v>
      </c>
      <c r="B114" s="136">
        <v>101</v>
      </c>
      <c r="C114" s="137">
        <f t="shared" si="12"/>
        <v>359081.87914672145</v>
      </c>
      <c r="D114" s="138">
        <f t="shared" si="13"/>
        <v>1017.4</v>
      </c>
      <c r="E114" s="138">
        <f t="shared" si="17"/>
        <v>9861.1729759647242</v>
      </c>
      <c r="F114" s="138">
        <f t="shared" si="20"/>
        <v>10878.57</v>
      </c>
      <c r="G114" s="138">
        <f t="shared" si="14"/>
        <v>349220.70617075672</v>
      </c>
      <c r="L114" s="185">
        <f t="shared" si="23"/>
        <v>47939</v>
      </c>
      <c r="M114" s="143">
        <v>101</v>
      </c>
      <c r="N114" s="151">
        <f t="shared" si="15"/>
        <v>34186.782407544189</v>
      </c>
      <c r="O114" s="186">
        <f t="shared" si="18"/>
        <v>96.86</v>
      </c>
      <c r="P114" s="186">
        <f t="shared" si="19"/>
        <v>1663.7850024961306</v>
      </c>
      <c r="Q114" s="186">
        <f t="shared" si="21"/>
        <v>1760.65</v>
      </c>
      <c r="R114" s="186">
        <f t="shared" si="16"/>
        <v>32522.99740504806</v>
      </c>
    </row>
    <row r="115" spans="1:18" x14ac:dyDescent="0.25">
      <c r="A115" s="135">
        <f t="shared" si="22"/>
        <v>47969</v>
      </c>
      <c r="B115" s="136">
        <v>102</v>
      </c>
      <c r="C115" s="137">
        <f t="shared" si="12"/>
        <v>349220.70617075672</v>
      </c>
      <c r="D115" s="138">
        <f t="shared" si="13"/>
        <v>989.46</v>
      </c>
      <c r="E115" s="138">
        <f t="shared" si="17"/>
        <v>9889.1129660632905</v>
      </c>
      <c r="F115" s="138">
        <f t="shared" si="20"/>
        <v>10878.57</v>
      </c>
      <c r="G115" s="138">
        <f t="shared" si="14"/>
        <v>339331.5932046934</v>
      </c>
      <c r="L115" s="185">
        <f t="shared" si="23"/>
        <v>47969</v>
      </c>
      <c r="M115" s="143">
        <v>102</v>
      </c>
      <c r="N115" s="151">
        <f t="shared" si="15"/>
        <v>32522.99740504806</v>
      </c>
      <c r="O115" s="186">
        <f t="shared" si="18"/>
        <v>92.15</v>
      </c>
      <c r="P115" s="186">
        <f t="shared" si="19"/>
        <v>1668.4990600032031</v>
      </c>
      <c r="Q115" s="186">
        <f t="shared" si="21"/>
        <v>1760.65</v>
      </c>
      <c r="R115" s="186">
        <f t="shared" si="16"/>
        <v>30854.498345044856</v>
      </c>
    </row>
    <row r="116" spans="1:18" x14ac:dyDescent="0.25">
      <c r="A116" s="135">
        <f t="shared" si="22"/>
        <v>48000</v>
      </c>
      <c r="B116" s="136">
        <v>103</v>
      </c>
      <c r="C116" s="137">
        <f t="shared" si="12"/>
        <v>339331.5932046934</v>
      </c>
      <c r="D116" s="138">
        <f t="shared" si="13"/>
        <v>961.44</v>
      </c>
      <c r="E116" s="138">
        <f t="shared" si="17"/>
        <v>9917.1321194671382</v>
      </c>
      <c r="F116" s="138">
        <f t="shared" si="20"/>
        <v>10878.57</v>
      </c>
      <c r="G116" s="138">
        <f t="shared" si="14"/>
        <v>329414.46108522627</v>
      </c>
      <c r="L116" s="185">
        <f t="shared" si="23"/>
        <v>48000</v>
      </c>
      <c r="M116" s="143">
        <v>103</v>
      </c>
      <c r="N116" s="151">
        <f t="shared" si="15"/>
        <v>30854.498345044856</v>
      </c>
      <c r="O116" s="186">
        <f t="shared" si="18"/>
        <v>87.42</v>
      </c>
      <c r="P116" s="186">
        <f t="shared" si="19"/>
        <v>1673.2264740065455</v>
      </c>
      <c r="Q116" s="186">
        <f t="shared" si="21"/>
        <v>1760.65</v>
      </c>
      <c r="R116" s="186">
        <f t="shared" si="16"/>
        <v>29181.271871038312</v>
      </c>
    </row>
    <row r="117" spans="1:18" x14ac:dyDescent="0.25">
      <c r="A117" s="135">
        <f t="shared" si="22"/>
        <v>48030</v>
      </c>
      <c r="B117" s="136">
        <v>104</v>
      </c>
      <c r="C117" s="137">
        <f t="shared" si="12"/>
        <v>329414.46108522627</v>
      </c>
      <c r="D117" s="138">
        <f t="shared" si="13"/>
        <v>933.34</v>
      </c>
      <c r="E117" s="138">
        <f t="shared" si="17"/>
        <v>9945.2306604722926</v>
      </c>
      <c r="F117" s="138">
        <f t="shared" si="20"/>
        <v>10878.57</v>
      </c>
      <c r="G117" s="138">
        <f t="shared" si="14"/>
        <v>319469.23042475397</v>
      </c>
      <c r="L117" s="185">
        <f t="shared" si="23"/>
        <v>48030</v>
      </c>
      <c r="M117" s="143">
        <v>104</v>
      </c>
      <c r="N117" s="151">
        <f t="shared" si="15"/>
        <v>29181.271871038312</v>
      </c>
      <c r="O117" s="186">
        <f t="shared" si="18"/>
        <v>82.68</v>
      </c>
      <c r="P117" s="186">
        <f t="shared" si="19"/>
        <v>1677.9672823495637</v>
      </c>
      <c r="Q117" s="186">
        <f t="shared" si="21"/>
        <v>1760.65</v>
      </c>
      <c r="R117" s="186">
        <f t="shared" si="16"/>
        <v>27503.304588688748</v>
      </c>
    </row>
    <row r="118" spans="1:18" x14ac:dyDescent="0.25">
      <c r="A118" s="135">
        <f t="shared" si="22"/>
        <v>48061</v>
      </c>
      <c r="B118" s="136">
        <v>105</v>
      </c>
      <c r="C118" s="137">
        <f t="shared" si="12"/>
        <v>319469.23042475397</v>
      </c>
      <c r="D118" s="138">
        <f t="shared" si="13"/>
        <v>905.16</v>
      </c>
      <c r="E118" s="138">
        <f t="shared" si="17"/>
        <v>9973.4088140102976</v>
      </c>
      <c r="F118" s="138">
        <f t="shared" si="20"/>
        <v>10878.57</v>
      </c>
      <c r="G118" s="138">
        <f t="shared" si="14"/>
        <v>309495.82161074365</v>
      </c>
      <c r="L118" s="185">
        <f t="shared" si="23"/>
        <v>48061</v>
      </c>
      <c r="M118" s="143">
        <v>105</v>
      </c>
      <c r="N118" s="151">
        <f t="shared" si="15"/>
        <v>27503.304588688748</v>
      </c>
      <c r="O118" s="186">
        <f t="shared" si="18"/>
        <v>77.930000000000007</v>
      </c>
      <c r="P118" s="186">
        <f t="shared" si="19"/>
        <v>1682.7215229828876</v>
      </c>
      <c r="Q118" s="186">
        <f t="shared" si="21"/>
        <v>1760.65</v>
      </c>
      <c r="R118" s="186">
        <f t="shared" si="16"/>
        <v>25820.583065705861</v>
      </c>
    </row>
    <row r="119" spans="1:18" x14ac:dyDescent="0.25">
      <c r="A119" s="135">
        <f t="shared" si="22"/>
        <v>48092</v>
      </c>
      <c r="B119" s="136">
        <v>106</v>
      </c>
      <c r="C119" s="137">
        <f t="shared" si="12"/>
        <v>309495.82161074365</v>
      </c>
      <c r="D119" s="138">
        <f t="shared" si="13"/>
        <v>876.9</v>
      </c>
      <c r="E119" s="138">
        <f t="shared" si="17"/>
        <v>10001.666805649995</v>
      </c>
      <c r="F119" s="138">
        <f t="shared" si="20"/>
        <v>10878.57</v>
      </c>
      <c r="G119" s="138">
        <f t="shared" si="14"/>
        <v>299494.15480509365</v>
      </c>
      <c r="L119" s="185">
        <f t="shared" si="23"/>
        <v>48092</v>
      </c>
      <c r="M119" s="143">
        <v>106</v>
      </c>
      <c r="N119" s="151">
        <f t="shared" si="15"/>
        <v>25820.583065705861</v>
      </c>
      <c r="O119" s="186">
        <f t="shared" si="18"/>
        <v>73.16</v>
      </c>
      <c r="P119" s="186">
        <f t="shared" si="19"/>
        <v>1687.4892339646726</v>
      </c>
      <c r="Q119" s="186">
        <f t="shared" si="21"/>
        <v>1760.65</v>
      </c>
      <c r="R119" s="186">
        <f t="shared" si="16"/>
        <v>24133.093831741189</v>
      </c>
    </row>
    <row r="120" spans="1:18" x14ac:dyDescent="0.25">
      <c r="A120" s="135">
        <f t="shared" si="22"/>
        <v>48122</v>
      </c>
      <c r="B120" s="136">
        <v>107</v>
      </c>
      <c r="C120" s="137">
        <f t="shared" si="12"/>
        <v>299494.15480509365</v>
      </c>
      <c r="D120" s="138">
        <f t="shared" si="13"/>
        <v>848.57</v>
      </c>
      <c r="E120" s="138">
        <f t="shared" si="17"/>
        <v>10030.004861599336</v>
      </c>
      <c r="F120" s="138">
        <f t="shared" si="20"/>
        <v>10878.57</v>
      </c>
      <c r="G120" s="138">
        <f t="shared" si="14"/>
        <v>289464.1499434943</v>
      </c>
      <c r="L120" s="185">
        <f t="shared" si="23"/>
        <v>48122</v>
      </c>
      <c r="M120" s="143">
        <v>107</v>
      </c>
      <c r="N120" s="151">
        <f t="shared" si="15"/>
        <v>24133.093831741189</v>
      </c>
      <c r="O120" s="186">
        <f t="shared" si="18"/>
        <v>68.38</v>
      </c>
      <c r="P120" s="186">
        <f t="shared" si="19"/>
        <v>1692.2704534609059</v>
      </c>
      <c r="Q120" s="186">
        <f t="shared" si="21"/>
        <v>1760.65</v>
      </c>
      <c r="R120" s="186">
        <f t="shared" si="16"/>
        <v>22440.823378280282</v>
      </c>
    </row>
    <row r="121" spans="1:18" x14ac:dyDescent="0.25">
      <c r="A121" s="135">
        <f t="shared" si="22"/>
        <v>48153</v>
      </c>
      <c r="B121" s="136">
        <v>108</v>
      </c>
      <c r="C121" s="137">
        <f t="shared" si="12"/>
        <v>289464.1499434943</v>
      </c>
      <c r="D121" s="138">
        <f t="shared" si="13"/>
        <v>820.15</v>
      </c>
      <c r="E121" s="138">
        <f t="shared" si="17"/>
        <v>10058.423208707201</v>
      </c>
      <c r="F121" s="138">
        <f t="shared" si="20"/>
        <v>10878.57</v>
      </c>
      <c r="G121" s="138">
        <f t="shared" si="14"/>
        <v>279405.72673478711</v>
      </c>
      <c r="L121" s="185">
        <f t="shared" si="23"/>
        <v>48153</v>
      </c>
      <c r="M121" s="143">
        <v>108</v>
      </c>
      <c r="N121" s="151">
        <f t="shared" si="15"/>
        <v>22440.823378280282</v>
      </c>
      <c r="O121" s="186">
        <f t="shared" si="18"/>
        <v>63.58</v>
      </c>
      <c r="P121" s="186">
        <f t="shared" si="19"/>
        <v>1697.0652197457116</v>
      </c>
      <c r="Q121" s="186">
        <f t="shared" si="21"/>
        <v>1760.65</v>
      </c>
      <c r="R121" s="186">
        <f t="shared" si="16"/>
        <v>20743.758158534569</v>
      </c>
    </row>
    <row r="122" spans="1:18" x14ac:dyDescent="0.25">
      <c r="A122" s="135">
        <f t="shared" si="22"/>
        <v>48183</v>
      </c>
      <c r="B122" s="136">
        <v>109</v>
      </c>
      <c r="C122" s="137">
        <f t="shared" si="12"/>
        <v>279405.72673478711</v>
      </c>
      <c r="D122" s="138">
        <f t="shared" si="13"/>
        <v>791.65</v>
      </c>
      <c r="E122" s="138">
        <f t="shared" si="17"/>
        <v>10086.922074465205</v>
      </c>
      <c r="F122" s="138">
        <f t="shared" si="20"/>
        <v>10878.57</v>
      </c>
      <c r="G122" s="138">
        <f t="shared" si="14"/>
        <v>269318.80466032191</v>
      </c>
      <c r="L122" s="185">
        <f t="shared" si="23"/>
        <v>48183</v>
      </c>
      <c r="M122" s="143">
        <v>109</v>
      </c>
      <c r="N122" s="151">
        <f t="shared" si="15"/>
        <v>20743.758158534569</v>
      </c>
      <c r="O122" s="186">
        <f t="shared" si="18"/>
        <v>58.77</v>
      </c>
      <c r="P122" s="186">
        <f t="shared" si="19"/>
        <v>1701.873571201658</v>
      </c>
      <c r="Q122" s="186">
        <f t="shared" si="21"/>
        <v>1760.65</v>
      </c>
      <c r="R122" s="186">
        <f t="shared" si="16"/>
        <v>19041.884587332912</v>
      </c>
    </row>
    <row r="123" spans="1:18" x14ac:dyDescent="0.25">
      <c r="A123" s="135">
        <f t="shared" si="22"/>
        <v>48214</v>
      </c>
      <c r="B123" s="136">
        <v>110</v>
      </c>
      <c r="C123" s="137">
        <f t="shared" si="12"/>
        <v>269318.80466032191</v>
      </c>
      <c r="D123" s="138">
        <f t="shared" si="13"/>
        <v>763.07</v>
      </c>
      <c r="E123" s="138">
        <f t="shared" si="17"/>
        <v>10115.501687009522</v>
      </c>
      <c r="F123" s="138">
        <f t="shared" si="20"/>
        <v>10878.57</v>
      </c>
      <c r="G123" s="138">
        <f t="shared" si="14"/>
        <v>259203.30297331238</v>
      </c>
      <c r="L123" s="185">
        <f t="shared" si="23"/>
        <v>48214</v>
      </c>
      <c r="M123" s="143">
        <v>110</v>
      </c>
      <c r="N123" s="151">
        <f t="shared" si="15"/>
        <v>19041.884587332912</v>
      </c>
      <c r="O123" s="186">
        <f t="shared" si="18"/>
        <v>53.95</v>
      </c>
      <c r="P123" s="186">
        <f t="shared" si="19"/>
        <v>1706.6955463200627</v>
      </c>
      <c r="Q123" s="186">
        <f t="shared" si="21"/>
        <v>1760.65</v>
      </c>
      <c r="R123" s="186">
        <f t="shared" si="16"/>
        <v>17335.189041012851</v>
      </c>
    </row>
    <row r="124" spans="1:18" x14ac:dyDescent="0.25">
      <c r="A124" s="135">
        <f t="shared" si="22"/>
        <v>48245</v>
      </c>
      <c r="B124" s="136">
        <v>111</v>
      </c>
      <c r="C124" s="137">
        <f t="shared" si="12"/>
        <v>259203.30297331238</v>
      </c>
      <c r="D124" s="138">
        <f t="shared" si="13"/>
        <v>734.41</v>
      </c>
      <c r="E124" s="138">
        <f t="shared" si="17"/>
        <v>10144.162275122717</v>
      </c>
      <c r="F124" s="138">
        <f t="shared" si="20"/>
        <v>10878.57</v>
      </c>
      <c r="G124" s="138">
        <f t="shared" si="14"/>
        <v>249059.14069818967</v>
      </c>
      <c r="L124" s="185">
        <f t="shared" si="23"/>
        <v>48245</v>
      </c>
      <c r="M124" s="143">
        <v>111</v>
      </c>
      <c r="N124" s="151">
        <f t="shared" si="15"/>
        <v>17335.189041012851</v>
      </c>
      <c r="O124" s="186">
        <f t="shared" si="18"/>
        <v>49.12</v>
      </c>
      <c r="P124" s="186">
        <f t="shared" si="19"/>
        <v>1711.531183701303</v>
      </c>
      <c r="Q124" s="186">
        <f t="shared" si="21"/>
        <v>1760.65</v>
      </c>
      <c r="R124" s="186">
        <f t="shared" si="16"/>
        <v>15623.657857311548</v>
      </c>
    </row>
    <row r="125" spans="1:18" x14ac:dyDescent="0.25">
      <c r="A125" s="135">
        <f t="shared" si="22"/>
        <v>48274</v>
      </c>
      <c r="B125" s="136">
        <v>112</v>
      </c>
      <c r="C125" s="137">
        <f t="shared" si="12"/>
        <v>249059.14069818967</v>
      </c>
      <c r="D125" s="138">
        <f t="shared" si="13"/>
        <v>705.67</v>
      </c>
      <c r="E125" s="138">
        <f t="shared" si="17"/>
        <v>10172.904068235564</v>
      </c>
      <c r="F125" s="138">
        <f t="shared" si="20"/>
        <v>10878.57</v>
      </c>
      <c r="G125" s="138">
        <f t="shared" si="14"/>
        <v>238886.2366299541</v>
      </c>
      <c r="L125" s="185">
        <f t="shared" si="23"/>
        <v>48274</v>
      </c>
      <c r="M125" s="143">
        <v>112</v>
      </c>
      <c r="N125" s="151">
        <f t="shared" si="15"/>
        <v>15623.657857311548</v>
      </c>
      <c r="O125" s="186">
        <f t="shared" si="18"/>
        <v>44.27</v>
      </c>
      <c r="P125" s="186">
        <f t="shared" si="19"/>
        <v>1716.380522055123</v>
      </c>
      <c r="Q125" s="186">
        <f t="shared" si="21"/>
        <v>1760.65</v>
      </c>
      <c r="R125" s="186">
        <f t="shared" si="16"/>
        <v>13907.277335256425</v>
      </c>
    </row>
    <row r="126" spans="1:18" x14ac:dyDescent="0.25">
      <c r="A126" s="135">
        <f t="shared" si="22"/>
        <v>48305</v>
      </c>
      <c r="B126" s="136">
        <v>113</v>
      </c>
      <c r="C126" s="137">
        <f t="shared" si="12"/>
        <v>238886.2366299541</v>
      </c>
      <c r="D126" s="138">
        <f t="shared" si="13"/>
        <v>676.84</v>
      </c>
      <c r="E126" s="138">
        <f t="shared" si="17"/>
        <v>10201.727296428899</v>
      </c>
      <c r="F126" s="138">
        <f t="shared" si="20"/>
        <v>10878.57</v>
      </c>
      <c r="G126" s="138">
        <f t="shared" si="14"/>
        <v>228684.5093335252</v>
      </c>
      <c r="L126" s="185">
        <f t="shared" si="23"/>
        <v>48305</v>
      </c>
      <c r="M126" s="143">
        <v>113</v>
      </c>
      <c r="N126" s="151">
        <f t="shared" si="15"/>
        <v>13907.277335256425</v>
      </c>
      <c r="O126" s="186">
        <f t="shared" si="18"/>
        <v>39.4</v>
      </c>
      <c r="P126" s="186">
        <f t="shared" si="19"/>
        <v>1721.2436002009463</v>
      </c>
      <c r="Q126" s="186">
        <f t="shared" si="21"/>
        <v>1760.65</v>
      </c>
      <c r="R126" s="186">
        <f t="shared" si="16"/>
        <v>12186.03373505548</v>
      </c>
    </row>
    <row r="127" spans="1:18" x14ac:dyDescent="0.25">
      <c r="A127" s="135">
        <f t="shared" si="22"/>
        <v>48335</v>
      </c>
      <c r="B127" s="136">
        <v>114</v>
      </c>
      <c r="C127" s="137">
        <f t="shared" si="12"/>
        <v>228684.5093335252</v>
      </c>
      <c r="D127" s="138">
        <f t="shared" si="13"/>
        <v>647.94000000000005</v>
      </c>
      <c r="E127" s="138">
        <f t="shared" si="17"/>
        <v>10230.632190435448</v>
      </c>
      <c r="F127" s="138">
        <f t="shared" si="20"/>
        <v>10878.57</v>
      </c>
      <c r="G127" s="138">
        <f t="shared" si="14"/>
        <v>218453.87714308975</v>
      </c>
      <c r="L127" s="185">
        <f t="shared" si="23"/>
        <v>48335</v>
      </c>
      <c r="M127" s="143">
        <v>114</v>
      </c>
      <c r="N127" s="151">
        <f t="shared" si="15"/>
        <v>12186.03373505548</v>
      </c>
      <c r="O127" s="186">
        <f t="shared" si="18"/>
        <v>34.53</v>
      </c>
      <c r="P127" s="186">
        <f t="shared" si="19"/>
        <v>1726.1204570681818</v>
      </c>
      <c r="Q127" s="186">
        <f t="shared" si="21"/>
        <v>1760.65</v>
      </c>
      <c r="R127" s="186">
        <f t="shared" si="16"/>
        <v>10459.913277987298</v>
      </c>
    </row>
    <row r="128" spans="1:18" x14ac:dyDescent="0.25">
      <c r="A128" s="135">
        <f t="shared" si="22"/>
        <v>48366</v>
      </c>
      <c r="B128" s="136">
        <v>115</v>
      </c>
      <c r="C128" s="137">
        <f t="shared" si="12"/>
        <v>218453.87714308975</v>
      </c>
      <c r="D128" s="138">
        <f t="shared" si="13"/>
        <v>618.95000000000005</v>
      </c>
      <c r="E128" s="138">
        <f t="shared" si="17"/>
        <v>10259.618981641681</v>
      </c>
      <c r="F128" s="138">
        <f t="shared" si="20"/>
        <v>10878.57</v>
      </c>
      <c r="G128" s="138">
        <f t="shared" si="14"/>
        <v>208194.25816144806</v>
      </c>
      <c r="L128" s="185">
        <f t="shared" si="23"/>
        <v>48366</v>
      </c>
      <c r="M128" s="143">
        <v>115</v>
      </c>
      <c r="N128" s="151">
        <f t="shared" si="15"/>
        <v>10459.913277987298</v>
      </c>
      <c r="O128" s="186">
        <f t="shared" si="18"/>
        <v>29.64</v>
      </c>
      <c r="P128" s="186">
        <f t="shared" si="19"/>
        <v>1731.011131696542</v>
      </c>
      <c r="Q128" s="186">
        <f t="shared" si="21"/>
        <v>1760.65</v>
      </c>
      <c r="R128" s="186">
        <f t="shared" si="16"/>
        <v>8728.9021462907567</v>
      </c>
    </row>
    <row r="129" spans="1:18" x14ac:dyDescent="0.25">
      <c r="A129" s="135">
        <f t="shared" si="22"/>
        <v>48396</v>
      </c>
      <c r="B129" s="136">
        <v>116</v>
      </c>
      <c r="C129" s="137">
        <f t="shared" si="12"/>
        <v>208194.25816144806</v>
      </c>
      <c r="D129" s="138">
        <f t="shared" si="13"/>
        <v>589.88</v>
      </c>
      <c r="E129" s="138">
        <f t="shared" si="17"/>
        <v>10288.687902089665</v>
      </c>
      <c r="F129" s="138">
        <f t="shared" si="20"/>
        <v>10878.57</v>
      </c>
      <c r="G129" s="138">
        <f t="shared" si="14"/>
        <v>197905.57025935838</v>
      </c>
      <c r="L129" s="185">
        <f t="shared" si="23"/>
        <v>48396</v>
      </c>
      <c r="M129" s="143">
        <v>116</v>
      </c>
      <c r="N129" s="151">
        <f t="shared" si="15"/>
        <v>8728.9021462907567</v>
      </c>
      <c r="O129" s="186">
        <f t="shared" si="18"/>
        <v>24.73</v>
      </c>
      <c r="P129" s="186">
        <f t="shared" si="19"/>
        <v>1735.9156632363486</v>
      </c>
      <c r="Q129" s="186">
        <f t="shared" si="21"/>
        <v>1760.65</v>
      </c>
      <c r="R129" s="186">
        <f t="shared" si="16"/>
        <v>6992.9864830544084</v>
      </c>
    </row>
    <row r="130" spans="1:18" x14ac:dyDescent="0.25">
      <c r="A130" s="135">
        <f t="shared" si="22"/>
        <v>48427</v>
      </c>
      <c r="B130" s="136">
        <v>117</v>
      </c>
      <c r="C130" s="137">
        <f t="shared" si="12"/>
        <v>197905.57025935838</v>
      </c>
      <c r="D130" s="138">
        <f t="shared" si="13"/>
        <v>560.73</v>
      </c>
      <c r="E130" s="138">
        <f t="shared" si="17"/>
        <v>10317.839184478918</v>
      </c>
      <c r="F130" s="138">
        <f t="shared" si="20"/>
        <v>10878.57</v>
      </c>
      <c r="G130" s="138">
        <f t="shared" si="14"/>
        <v>187587.73107487947</v>
      </c>
      <c r="L130" s="185">
        <f t="shared" si="23"/>
        <v>48427</v>
      </c>
      <c r="M130" s="143">
        <v>117</v>
      </c>
      <c r="N130" s="151">
        <f t="shared" si="15"/>
        <v>6992.9864830544084</v>
      </c>
      <c r="O130" s="186">
        <f t="shared" si="18"/>
        <v>19.809999999999999</v>
      </c>
      <c r="P130" s="186">
        <f t="shared" si="19"/>
        <v>1740.8340909488518</v>
      </c>
      <c r="Q130" s="186">
        <f t="shared" si="21"/>
        <v>1760.65</v>
      </c>
      <c r="R130" s="186">
        <f t="shared" si="16"/>
        <v>5252.1523921055568</v>
      </c>
    </row>
    <row r="131" spans="1:18" x14ac:dyDescent="0.25">
      <c r="A131" s="135">
        <f t="shared" si="22"/>
        <v>48458</v>
      </c>
      <c r="B131" s="136">
        <v>118</v>
      </c>
      <c r="C131" s="137">
        <f t="shared" si="12"/>
        <v>187587.73107487947</v>
      </c>
      <c r="D131" s="138">
        <f t="shared" si="13"/>
        <v>531.5</v>
      </c>
      <c r="E131" s="138">
        <f t="shared" si="17"/>
        <v>10347.073062168276</v>
      </c>
      <c r="F131" s="138">
        <f t="shared" si="20"/>
        <v>10878.57</v>
      </c>
      <c r="G131" s="138">
        <f t="shared" si="14"/>
        <v>177240.65801271118</v>
      </c>
      <c r="L131" s="185">
        <f t="shared" si="23"/>
        <v>48458</v>
      </c>
      <c r="M131" s="143">
        <v>118</v>
      </c>
      <c r="N131" s="151">
        <f t="shared" si="15"/>
        <v>5252.1523921055568</v>
      </c>
      <c r="O131" s="186">
        <f t="shared" si="18"/>
        <v>14.88</v>
      </c>
      <c r="P131" s="186">
        <f t="shared" si="19"/>
        <v>1745.7664542065402</v>
      </c>
      <c r="Q131" s="186">
        <f t="shared" si="21"/>
        <v>1760.65</v>
      </c>
      <c r="R131" s="186">
        <f t="shared" si="16"/>
        <v>3506.3859378990164</v>
      </c>
    </row>
    <row r="132" spans="1:18" x14ac:dyDescent="0.25">
      <c r="A132" s="135">
        <f t="shared" si="22"/>
        <v>48488</v>
      </c>
      <c r="B132" s="136">
        <v>119</v>
      </c>
      <c r="C132" s="137">
        <f t="shared" si="12"/>
        <v>177240.65801271118</v>
      </c>
      <c r="D132" s="138">
        <f t="shared" si="13"/>
        <v>502.18</v>
      </c>
      <c r="E132" s="138">
        <f t="shared" si="17"/>
        <v>10376.389769177753</v>
      </c>
      <c r="F132" s="138">
        <f t="shared" si="20"/>
        <v>10878.57</v>
      </c>
      <c r="G132" s="138">
        <f t="shared" si="14"/>
        <v>166864.26824353344</v>
      </c>
      <c r="L132" s="185">
        <f t="shared" si="23"/>
        <v>48488</v>
      </c>
      <c r="M132" s="143">
        <v>119</v>
      </c>
      <c r="N132" s="151">
        <f t="shared" si="15"/>
        <v>3506.3859378990164</v>
      </c>
      <c r="O132" s="186">
        <f t="shared" si="18"/>
        <v>9.93</v>
      </c>
      <c r="P132" s="186">
        <f t="shared" si="19"/>
        <v>1750.7127924934587</v>
      </c>
      <c r="Q132" s="186">
        <f t="shared" si="21"/>
        <v>1760.65</v>
      </c>
      <c r="R132" s="186">
        <f t="shared" si="16"/>
        <v>1755.6731454055578</v>
      </c>
    </row>
    <row r="133" spans="1:18" x14ac:dyDescent="0.25">
      <c r="A133" s="133">
        <f t="shared" si="22"/>
        <v>48519</v>
      </c>
      <c r="B133" s="92">
        <v>120</v>
      </c>
      <c r="C133" s="105">
        <f t="shared" si="12"/>
        <v>166864.26824353344</v>
      </c>
      <c r="D133" s="134">
        <f>ROUND(C133*$E$10/12,2)</f>
        <v>472.78</v>
      </c>
      <c r="E133" s="134">
        <f>C133-E9</f>
        <v>10405.789540190948</v>
      </c>
      <c r="F133" s="134">
        <f>D133+E133</f>
        <v>10878.569540190949</v>
      </c>
      <c r="G133" s="134">
        <f t="shared" si="14"/>
        <v>156458.47870334249</v>
      </c>
      <c r="L133" s="185">
        <f t="shared" si="23"/>
        <v>48519</v>
      </c>
      <c r="M133" s="143">
        <v>120</v>
      </c>
      <c r="N133" s="151">
        <f t="shared" si="15"/>
        <v>1755.6731454055578</v>
      </c>
      <c r="O133" s="186">
        <f t="shared" si="18"/>
        <v>4.97</v>
      </c>
      <c r="P133" s="186">
        <f>N133-P9</f>
        <v>1755.6731454055578</v>
      </c>
      <c r="Q133" s="186">
        <f>O133+P133</f>
        <v>1760.6431454055578</v>
      </c>
      <c r="R133" s="186">
        <f t="shared" si="16"/>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55BF2-03D5-4419-A0C8-F885E8BE9C0C}">
  <sheetPr codeName="Sheet35"/>
  <dimension ref="A1:R133"/>
  <sheetViews>
    <sheetView showOutlineSymbols="0" showWhiteSpace="0" workbookViewId="0">
      <selection activeCell="V37" sqref="V37"/>
    </sheetView>
  </sheetViews>
  <sheetFormatPr defaultColWidth="9.140625" defaultRowHeight="15" x14ac:dyDescent="0.25"/>
  <cols>
    <col min="1" max="1" width="9.140625" style="91"/>
    <col min="2" max="2" width="7.85546875" style="91" customWidth="1"/>
    <col min="3" max="3" width="14.7109375" style="91" customWidth="1"/>
    <col min="4" max="4" width="14.28515625" style="91" customWidth="1"/>
    <col min="5" max="7" width="14.7109375" style="91" customWidth="1"/>
    <col min="8" max="11" width="9.140625" style="91"/>
    <col min="12" max="12" width="9.140625" style="166"/>
    <col min="13" max="13" width="11.28515625" style="166" customWidth="1"/>
    <col min="14" max="14" width="18.85546875" style="166" customWidth="1"/>
    <col min="15" max="15" width="14.28515625" style="166" customWidth="1"/>
    <col min="16" max="18" width="14.7109375" style="166" customWidth="1"/>
    <col min="19" max="16384" width="9.140625" style="91"/>
  </cols>
  <sheetData>
    <row r="1" spans="1:18" x14ac:dyDescent="0.25">
      <c r="A1"/>
      <c r="B1" s="89"/>
      <c r="C1" s="89"/>
      <c r="D1" s="89"/>
      <c r="E1" s="89"/>
      <c r="F1" s="89"/>
      <c r="G1" s="90"/>
      <c r="L1" s="141"/>
      <c r="M1" s="141"/>
      <c r="N1" s="141"/>
      <c r="O1" s="141"/>
      <c r="P1" s="141"/>
      <c r="Q1" s="141"/>
      <c r="R1" s="142"/>
    </row>
    <row r="2" spans="1:18" x14ac:dyDescent="0.25">
      <c r="A2" s="89"/>
      <c r="B2" s="89"/>
      <c r="C2" s="89"/>
      <c r="D2" s="89"/>
      <c r="E2" s="89"/>
      <c r="F2" s="92"/>
      <c r="G2" s="93"/>
      <c r="L2" s="141"/>
      <c r="M2" s="141"/>
      <c r="N2" s="141"/>
      <c r="O2" s="141"/>
      <c r="P2" s="141"/>
      <c r="Q2" s="143"/>
      <c r="R2" s="144"/>
    </row>
    <row r="3" spans="1:18" x14ac:dyDescent="0.25">
      <c r="A3" s="89"/>
      <c r="B3" s="89"/>
      <c r="C3" s="89"/>
      <c r="D3" s="89"/>
      <c r="E3" s="89"/>
      <c r="F3" s="92"/>
      <c r="G3" s="93"/>
      <c r="L3" s="141"/>
      <c r="M3" s="141"/>
      <c r="N3" s="141"/>
      <c r="O3" s="141"/>
      <c r="P3" s="141"/>
      <c r="Q3" s="143"/>
      <c r="R3" s="144"/>
    </row>
    <row r="4" spans="1:18" ht="21" x14ac:dyDescent="0.35">
      <c r="A4" s="89"/>
      <c r="B4" s="145" t="s">
        <v>52</v>
      </c>
      <c r="C4" s="89"/>
      <c r="D4" s="89"/>
      <c r="E4" s="146"/>
      <c r="F4" s="147" t="s">
        <v>5</v>
      </c>
      <c r="G4" s="148"/>
      <c r="K4" s="149"/>
      <c r="L4" s="141"/>
      <c r="M4" s="150" t="s">
        <v>75</v>
      </c>
      <c r="N4" s="141"/>
      <c r="O4" s="141"/>
      <c r="P4" s="143"/>
      <c r="Q4" s="151"/>
      <c r="R4" s="141"/>
    </row>
    <row r="5" spans="1:18" x14ac:dyDescent="0.25">
      <c r="A5" s="89"/>
      <c r="B5" s="89"/>
      <c r="C5" s="89"/>
      <c r="D5" s="89"/>
      <c r="E5" s="89"/>
      <c r="F5" s="137"/>
      <c r="G5" s="89"/>
      <c r="K5" s="152"/>
      <c r="L5" s="141"/>
      <c r="M5" s="141"/>
      <c r="N5" s="141"/>
      <c r="O5" s="141"/>
      <c r="P5" s="141"/>
      <c r="Q5" s="151"/>
      <c r="R5" s="141"/>
    </row>
    <row r="6" spans="1:18" x14ac:dyDescent="0.25">
      <c r="A6" s="89"/>
      <c r="B6" s="153" t="s">
        <v>55</v>
      </c>
      <c r="C6" s="154"/>
      <c r="D6" s="155"/>
      <c r="E6" s="110">
        <v>44896</v>
      </c>
      <c r="F6" s="156"/>
      <c r="G6" s="89"/>
      <c r="K6" s="157"/>
      <c r="L6" s="141"/>
      <c r="M6" s="158" t="s">
        <v>55</v>
      </c>
      <c r="N6" s="159"/>
      <c r="O6" s="160"/>
      <c r="P6" s="161">
        <f>E6</f>
        <v>44896</v>
      </c>
      <c r="Q6" s="162"/>
      <c r="R6" s="141"/>
    </row>
    <row r="7" spans="1:18" x14ac:dyDescent="0.25">
      <c r="A7" s="89"/>
      <c r="B7" s="163" t="s">
        <v>57</v>
      </c>
      <c r="C7" s="136"/>
      <c r="E7" s="114">
        <v>120</v>
      </c>
      <c r="F7" s="164" t="s">
        <v>58</v>
      </c>
      <c r="G7" s="89"/>
      <c r="K7" s="140"/>
      <c r="L7" s="141"/>
      <c r="M7" s="165" t="s">
        <v>57</v>
      </c>
      <c r="N7" s="143"/>
      <c r="P7" s="167">
        <f>E7</f>
        <v>120</v>
      </c>
      <c r="Q7" s="168" t="s">
        <v>58</v>
      </c>
    </row>
    <row r="8" spans="1:18" x14ac:dyDescent="0.25">
      <c r="A8" s="89"/>
      <c r="B8" s="163" t="s">
        <v>65</v>
      </c>
      <c r="C8" s="136"/>
      <c r="D8" s="169">
        <f>E6-1</f>
        <v>44895</v>
      </c>
      <c r="E8" s="123">
        <v>112036.24172957648</v>
      </c>
      <c r="F8" s="164" t="s">
        <v>61</v>
      </c>
      <c r="G8" s="89"/>
      <c r="K8" s="140"/>
      <c r="L8" s="141"/>
      <c r="M8" s="165" t="s">
        <v>76</v>
      </c>
      <c r="N8" s="143"/>
      <c r="O8" s="170">
        <f>P6-1</f>
        <v>44895</v>
      </c>
      <c r="P8" s="171">
        <v>80130.154457399927</v>
      </c>
      <c r="Q8" s="168" t="s">
        <v>61</v>
      </c>
    </row>
    <row r="9" spans="1:18" x14ac:dyDescent="0.25">
      <c r="A9" s="89"/>
      <c r="B9" s="163" t="s">
        <v>66</v>
      </c>
      <c r="C9" s="136"/>
      <c r="D9" s="169">
        <f>EDATE(D8,E7)</f>
        <v>48548</v>
      </c>
      <c r="E9" s="118">
        <v>0</v>
      </c>
      <c r="F9" s="164" t="s">
        <v>61</v>
      </c>
      <c r="G9" s="172"/>
      <c r="K9" s="140"/>
      <c r="L9" s="141"/>
      <c r="M9" s="165" t="s">
        <v>77</v>
      </c>
      <c r="N9" s="143"/>
      <c r="O9" s="170">
        <f>EDATE(O8,P7)</f>
        <v>48548</v>
      </c>
      <c r="P9" s="171">
        <v>0</v>
      </c>
      <c r="Q9" s="168" t="s">
        <v>61</v>
      </c>
      <c r="R9" s="173"/>
    </row>
    <row r="10" spans="1:18" x14ac:dyDescent="0.25">
      <c r="A10" s="89"/>
      <c r="B10" s="126" t="s">
        <v>67</v>
      </c>
      <c r="C10" s="127"/>
      <c r="D10" s="128"/>
      <c r="E10" s="129">
        <v>3.4000000000000002E-2</v>
      </c>
      <c r="F10" s="130"/>
      <c r="G10" s="174"/>
      <c r="K10" s="140"/>
      <c r="L10" s="141"/>
      <c r="M10" s="175" t="s">
        <v>67</v>
      </c>
      <c r="N10" s="176"/>
      <c r="O10" s="177"/>
      <c r="P10" s="178">
        <v>3.4000000000000002E-2</v>
      </c>
      <c r="Q10" s="179"/>
      <c r="R10" s="141"/>
    </row>
    <row r="11" spans="1:18" x14ac:dyDescent="0.25">
      <c r="A11" s="89"/>
      <c r="B11" s="180"/>
      <c r="C11" s="136"/>
      <c r="E11" s="181"/>
      <c r="F11" s="180"/>
      <c r="G11" s="174"/>
      <c r="K11" s="140"/>
      <c r="L11" s="141"/>
      <c r="M11" s="167"/>
      <c r="N11" s="143"/>
      <c r="P11" s="182"/>
      <c r="Q11" s="167"/>
      <c r="R11" s="141"/>
    </row>
    <row r="12" spans="1:18" x14ac:dyDescent="0.25">
      <c r="E12" s="181"/>
      <c r="K12" s="140"/>
    </row>
    <row r="13" spans="1:18" ht="15.75" thickBot="1" x14ac:dyDescent="0.3">
      <c r="A13" s="183" t="s">
        <v>68</v>
      </c>
      <c r="B13" s="183" t="s">
        <v>69</v>
      </c>
      <c r="C13" s="183" t="s">
        <v>70</v>
      </c>
      <c r="D13" s="183" t="s">
        <v>71</v>
      </c>
      <c r="E13" s="183" t="s">
        <v>72</v>
      </c>
      <c r="F13" s="183" t="s">
        <v>73</v>
      </c>
      <c r="G13" s="183" t="s">
        <v>74</v>
      </c>
      <c r="K13" s="140"/>
      <c r="L13" s="184" t="s">
        <v>68</v>
      </c>
      <c r="M13" s="184" t="s">
        <v>69</v>
      </c>
      <c r="N13" s="184" t="s">
        <v>70</v>
      </c>
      <c r="O13" s="184" t="s">
        <v>71</v>
      </c>
      <c r="P13" s="184" t="s">
        <v>72</v>
      </c>
      <c r="Q13" s="184" t="s">
        <v>73</v>
      </c>
      <c r="R13" s="184" t="s">
        <v>74</v>
      </c>
    </row>
    <row r="14" spans="1:18" x14ac:dyDescent="0.25">
      <c r="A14" s="135">
        <f>E6</f>
        <v>44896</v>
      </c>
      <c r="B14" s="136">
        <v>1</v>
      </c>
      <c r="C14" s="137">
        <f>E8</f>
        <v>112036.24172957648</v>
      </c>
      <c r="D14" s="138">
        <f>ROUND(C14*$E$10/12,2)</f>
        <v>317.44</v>
      </c>
      <c r="E14" s="138">
        <f t="shared" ref="E14:E77" si="0">PPMT($E$10/12,B14,$E$7,-$E$8,$E$9,0)</f>
        <v>785.20346015394671</v>
      </c>
      <c r="F14" s="138">
        <f>ROUND(PMT($E$10/12,E7,-E8,E9),2)</f>
        <v>1102.6400000000001</v>
      </c>
      <c r="G14" s="138">
        <f>C14-E14</f>
        <v>111251.03826942253</v>
      </c>
      <c r="K14" s="140"/>
      <c r="L14" s="185">
        <f>P6</f>
        <v>44896</v>
      </c>
      <c r="M14" s="143">
        <v>1</v>
      </c>
      <c r="N14" s="151">
        <f>P8</f>
        <v>80130.154457399927</v>
      </c>
      <c r="O14" s="186">
        <f>ROUND(N14*$P$10/12,2)</f>
        <v>227.04</v>
      </c>
      <c r="P14" s="186">
        <f>PPMT($P$10/12,M14,$P$7,-$P$8,$P$9,0)</f>
        <v>561.59037085952821</v>
      </c>
      <c r="Q14" s="186">
        <f>ROUND(PMT($P$10/12,P7,-P8,P9),2)</f>
        <v>788.63</v>
      </c>
      <c r="R14" s="186">
        <f>N14-P14</f>
        <v>79568.564086540398</v>
      </c>
    </row>
    <row r="15" spans="1:18" x14ac:dyDescent="0.25">
      <c r="A15" s="135">
        <f>EDATE(A14,1)</f>
        <v>44927</v>
      </c>
      <c r="B15" s="136">
        <v>2</v>
      </c>
      <c r="C15" s="137">
        <f>G14</f>
        <v>111251.03826942253</v>
      </c>
      <c r="D15" s="138">
        <f t="shared" ref="D15:D72" si="1">ROUND(C15*$E$10/12,2)</f>
        <v>315.20999999999998</v>
      </c>
      <c r="E15" s="138">
        <f t="shared" si="0"/>
        <v>787.42820329104939</v>
      </c>
      <c r="F15" s="138">
        <f>F14</f>
        <v>1102.6400000000001</v>
      </c>
      <c r="G15" s="138">
        <f t="shared" ref="G15:G72" si="2">C15-E15</f>
        <v>110463.61006613147</v>
      </c>
      <c r="K15" s="140"/>
      <c r="L15" s="185">
        <f>EDATE(L14,1)</f>
        <v>44927</v>
      </c>
      <c r="M15" s="143">
        <v>2</v>
      </c>
      <c r="N15" s="151">
        <f>R14</f>
        <v>79568.564086540398</v>
      </c>
      <c r="O15" s="186">
        <f t="shared" ref="O15:O78" si="3">ROUND(N15*$P$10/12,2)</f>
        <v>225.44</v>
      </c>
      <c r="P15" s="186">
        <f t="shared" ref="P15:P78" si="4">PPMT($P$10/12,M15,$P$7,-$P$8,$P$9,0)</f>
        <v>563.18154357696358</v>
      </c>
      <c r="Q15" s="186">
        <f>Q14</f>
        <v>788.63</v>
      </c>
      <c r="R15" s="186">
        <f t="shared" ref="R15:R72" si="5">N15-P15</f>
        <v>79005.382542963431</v>
      </c>
    </row>
    <row r="16" spans="1:18" x14ac:dyDescent="0.25">
      <c r="A16" s="135">
        <f>EDATE(A15,1)</f>
        <v>44958</v>
      </c>
      <c r="B16" s="136">
        <v>3</v>
      </c>
      <c r="C16" s="137">
        <f>G15</f>
        <v>110463.61006613147</v>
      </c>
      <c r="D16" s="138">
        <f t="shared" si="1"/>
        <v>312.98</v>
      </c>
      <c r="E16" s="138">
        <f t="shared" si="0"/>
        <v>789.65924986704078</v>
      </c>
      <c r="F16" s="138">
        <f t="shared" ref="F16:F79" si="6">F15</f>
        <v>1102.6400000000001</v>
      </c>
      <c r="G16" s="138">
        <f t="shared" si="2"/>
        <v>109673.95081626443</v>
      </c>
      <c r="K16" s="140"/>
      <c r="L16" s="185">
        <f>EDATE(L15,1)</f>
        <v>44958</v>
      </c>
      <c r="M16" s="143">
        <v>3</v>
      </c>
      <c r="N16" s="151">
        <f>R15</f>
        <v>79005.382542963431</v>
      </c>
      <c r="O16" s="186">
        <f t="shared" si="3"/>
        <v>223.85</v>
      </c>
      <c r="P16" s="186">
        <f t="shared" si="4"/>
        <v>564.77722461709834</v>
      </c>
      <c r="Q16" s="186">
        <f t="shared" ref="Q16:Q79" si="7">Q15</f>
        <v>788.63</v>
      </c>
      <c r="R16" s="186">
        <f t="shared" si="5"/>
        <v>78440.605318346337</v>
      </c>
    </row>
    <row r="17" spans="1:18" x14ac:dyDescent="0.25">
      <c r="A17" s="135">
        <f t="shared" ref="A17:A80" si="8">EDATE(A16,1)</f>
        <v>44986</v>
      </c>
      <c r="B17" s="136">
        <v>4</v>
      </c>
      <c r="C17" s="137">
        <f t="shared" ref="C17:C72" si="9">G16</f>
        <v>109673.95081626443</v>
      </c>
      <c r="D17" s="138">
        <f t="shared" si="1"/>
        <v>310.74</v>
      </c>
      <c r="E17" s="138">
        <f t="shared" si="0"/>
        <v>791.89661774166404</v>
      </c>
      <c r="F17" s="138">
        <f t="shared" si="6"/>
        <v>1102.6400000000001</v>
      </c>
      <c r="G17" s="138">
        <f t="shared" si="2"/>
        <v>108882.05419852278</v>
      </c>
      <c r="K17" s="140"/>
      <c r="L17" s="185">
        <f t="shared" ref="L17:L80" si="10">EDATE(L16,1)</f>
        <v>44986</v>
      </c>
      <c r="M17" s="143">
        <v>4</v>
      </c>
      <c r="N17" s="151">
        <f t="shared" ref="N17:N72" si="11">R16</f>
        <v>78440.605318346337</v>
      </c>
      <c r="O17" s="186">
        <f t="shared" si="3"/>
        <v>222.25</v>
      </c>
      <c r="P17" s="186">
        <f t="shared" si="4"/>
        <v>566.37742675351342</v>
      </c>
      <c r="Q17" s="186">
        <f t="shared" si="7"/>
        <v>788.63</v>
      </c>
      <c r="R17" s="186">
        <f t="shared" si="5"/>
        <v>77874.227891592818</v>
      </c>
    </row>
    <row r="18" spans="1:18" x14ac:dyDescent="0.25">
      <c r="A18" s="135">
        <f t="shared" si="8"/>
        <v>45017</v>
      </c>
      <c r="B18" s="136">
        <v>5</v>
      </c>
      <c r="C18" s="137">
        <f t="shared" si="9"/>
        <v>108882.05419852278</v>
      </c>
      <c r="D18" s="138">
        <f t="shared" si="1"/>
        <v>308.5</v>
      </c>
      <c r="E18" s="138">
        <f t="shared" si="0"/>
        <v>794.14032482526545</v>
      </c>
      <c r="F18" s="138">
        <f t="shared" si="6"/>
        <v>1102.6400000000001</v>
      </c>
      <c r="G18" s="138">
        <f t="shared" si="2"/>
        <v>108087.91387369751</v>
      </c>
      <c r="K18" s="140"/>
      <c r="L18" s="185">
        <f t="shared" si="10"/>
        <v>45017</v>
      </c>
      <c r="M18" s="143">
        <v>5</v>
      </c>
      <c r="N18" s="151">
        <f t="shared" si="11"/>
        <v>77874.227891592818</v>
      </c>
      <c r="O18" s="186">
        <f t="shared" si="3"/>
        <v>220.64</v>
      </c>
      <c r="P18" s="186">
        <f t="shared" si="4"/>
        <v>567.98216279598159</v>
      </c>
      <c r="Q18" s="186">
        <f t="shared" si="7"/>
        <v>788.63</v>
      </c>
      <c r="R18" s="186">
        <f t="shared" si="5"/>
        <v>77306.245728796843</v>
      </c>
    </row>
    <row r="19" spans="1:18" x14ac:dyDescent="0.25">
      <c r="A19" s="135">
        <f t="shared" si="8"/>
        <v>45047</v>
      </c>
      <c r="B19" s="136">
        <v>6</v>
      </c>
      <c r="C19" s="137">
        <f t="shared" si="9"/>
        <v>108087.91387369751</v>
      </c>
      <c r="D19" s="138">
        <f t="shared" si="1"/>
        <v>306.25</v>
      </c>
      <c r="E19" s="138">
        <f t="shared" si="0"/>
        <v>796.39038907893701</v>
      </c>
      <c r="F19" s="138">
        <f t="shared" si="6"/>
        <v>1102.6400000000001</v>
      </c>
      <c r="G19" s="138">
        <f t="shared" si="2"/>
        <v>107291.52348461858</v>
      </c>
      <c r="K19" s="140"/>
      <c r="L19" s="185">
        <f t="shared" si="10"/>
        <v>45047</v>
      </c>
      <c r="M19" s="143">
        <v>6</v>
      </c>
      <c r="N19" s="151">
        <f t="shared" si="11"/>
        <v>77306.245728796843</v>
      </c>
      <c r="O19" s="186">
        <f t="shared" si="3"/>
        <v>219.03</v>
      </c>
      <c r="P19" s="186">
        <f t="shared" si="4"/>
        <v>569.59144559057029</v>
      </c>
      <c r="Q19" s="186">
        <f t="shared" si="7"/>
        <v>788.63</v>
      </c>
      <c r="R19" s="186">
        <f t="shared" si="5"/>
        <v>76736.65428320627</v>
      </c>
    </row>
    <row r="20" spans="1:18" x14ac:dyDescent="0.25">
      <c r="A20" s="135">
        <f t="shared" si="8"/>
        <v>45078</v>
      </c>
      <c r="B20" s="136">
        <v>7</v>
      </c>
      <c r="C20" s="137">
        <f t="shared" si="9"/>
        <v>107291.52348461858</v>
      </c>
      <c r="D20" s="138">
        <f t="shared" si="1"/>
        <v>303.99</v>
      </c>
      <c r="E20" s="138">
        <f t="shared" si="0"/>
        <v>798.64682851466068</v>
      </c>
      <c r="F20" s="138">
        <f t="shared" si="6"/>
        <v>1102.6400000000001</v>
      </c>
      <c r="G20" s="138">
        <f t="shared" si="2"/>
        <v>106492.87665610392</v>
      </c>
      <c r="K20" s="140"/>
      <c r="L20" s="185">
        <f t="shared" si="10"/>
        <v>45078</v>
      </c>
      <c r="M20" s="143">
        <v>7</v>
      </c>
      <c r="N20" s="151">
        <f t="shared" si="11"/>
        <v>76736.65428320627</v>
      </c>
      <c r="O20" s="186">
        <f t="shared" si="3"/>
        <v>217.42</v>
      </c>
      <c r="P20" s="186">
        <f t="shared" si="4"/>
        <v>571.20528801974353</v>
      </c>
      <c r="Q20" s="186">
        <f t="shared" si="7"/>
        <v>788.63</v>
      </c>
      <c r="R20" s="186">
        <f t="shared" si="5"/>
        <v>76165.448995186525</v>
      </c>
    </row>
    <row r="21" spans="1:18" x14ac:dyDescent="0.25">
      <c r="A21" s="135">
        <f>EDATE(A20,1)</f>
        <v>45108</v>
      </c>
      <c r="B21" s="136">
        <v>8</v>
      </c>
      <c r="C21" s="137">
        <f t="shared" si="9"/>
        <v>106492.87665610392</v>
      </c>
      <c r="D21" s="138">
        <f t="shared" si="1"/>
        <v>301.73</v>
      </c>
      <c r="E21" s="138">
        <f t="shared" si="0"/>
        <v>800.90966119545226</v>
      </c>
      <c r="F21" s="138">
        <f t="shared" si="6"/>
        <v>1102.6400000000001</v>
      </c>
      <c r="G21" s="138">
        <f t="shared" si="2"/>
        <v>105691.96699490846</v>
      </c>
      <c r="K21" s="140"/>
      <c r="L21" s="185">
        <f>EDATE(L20,1)</f>
        <v>45108</v>
      </c>
      <c r="M21" s="143">
        <v>8</v>
      </c>
      <c r="N21" s="151">
        <f t="shared" si="11"/>
        <v>76165.448995186525</v>
      </c>
      <c r="O21" s="186">
        <f t="shared" si="3"/>
        <v>215.8</v>
      </c>
      <c r="P21" s="186">
        <f t="shared" si="4"/>
        <v>572.82370300246623</v>
      </c>
      <c r="Q21" s="186">
        <f t="shared" si="7"/>
        <v>788.63</v>
      </c>
      <c r="R21" s="186">
        <f t="shared" si="5"/>
        <v>75592.625292184064</v>
      </c>
    </row>
    <row r="22" spans="1:18" x14ac:dyDescent="0.25">
      <c r="A22" s="135">
        <f t="shared" si="8"/>
        <v>45139</v>
      </c>
      <c r="B22" s="136">
        <v>9</v>
      </c>
      <c r="C22" s="137">
        <f t="shared" si="9"/>
        <v>105691.96699490846</v>
      </c>
      <c r="D22" s="138">
        <f t="shared" si="1"/>
        <v>299.45999999999998</v>
      </c>
      <c r="E22" s="138">
        <f t="shared" si="0"/>
        <v>803.17890523550602</v>
      </c>
      <c r="F22" s="138">
        <f t="shared" si="6"/>
        <v>1102.6400000000001</v>
      </c>
      <c r="G22" s="138">
        <f t="shared" si="2"/>
        <v>104888.78808967296</v>
      </c>
      <c r="K22" s="140"/>
      <c r="L22" s="185">
        <f t="shared" si="10"/>
        <v>45139</v>
      </c>
      <c r="M22" s="143">
        <v>9</v>
      </c>
      <c r="N22" s="151">
        <f t="shared" si="11"/>
        <v>75592.625292184064</v>
      </c>
      <c r="O22" s="186">
        <f t="shared" si="3"/>
        <v>214.18</v>
      </c>
      <c r="P22" s="186">
        <f t="shared" si="4"/>
        <v>574.44670349430646</v>
      </c>
      <c r="Q22" s="186">
        <f t="shared" si="7"/>
        <v>788.63</v>
      </c>
      <c r="R22" s="186">
        <f t="shared" si="5"/>
        <v>75018.178588689756</v>
      </c>
    </row>
    <row r="23" spans="1:18" x14ac:dyDescent="0.25">
      <c r="A23" s="135">
        <f t="shared" si="8"/>
        <v>45170</v>
      </c>
      <c r="B23" s="136">
        <v>10</v>
      </c>
      <c r="C23" s="137">
        <f t="shared" si="9"/>
        <v>104888.78808967296</v>
      </c>
      <c r="D23" s="138">
        <f t="shared" si="1"/>
        <v>297.18</v>
      </c>
      <c r="E23" s="138">
        <f t="shared" si="0"/>
        <v>805.45457880033985</v>
      </c>
      <c r="F23" s="138">
        <f t="shared" si="6"/>
        <v>1102.6400000000001</v>
      </c>
      <c r="G23" s="138">
        <f t="shared" si="2"/>
        <v>104083.33351087262</v>
      </c>
      <c r="K23" s="140"/>
      <c r="L23" s="185">
        <f t="shared" si="10"/>
        <v>45170</v>
      </c>
      <c r="M23" s="143">
        <v>10</v>
      </c>
      <c r="N23" s="151">
        <f t="shared" si="11"/>
        <v>75018.178588689756</v>
      </c>
      <c r="O23" s="186">
        <f t="shared" si="3"/>
        <v>212.55</v>
      </c>
      <c r="P23" s="186">
        <f t="shared" si="4"/>
        <v>576.07430248754042</v>
      </c>
      <c r="Q23" s="186">
        <f t="shared" si="7"/>
        <v>788.63</v>
      </c>
      <c r="R23" s="186">
        <f t="shared" si="5"/>
        <v>74442.104286202215</v>
      </c>
    </row>
    <row r="24" spans="1:18" x14ac:dyDescent="0.25">
      <c r="A24" s="135">
        <f t="shared" si="8"/>
        <v>45200</v>
      </c>
      <c r="B24" s="136">
        <v>11</v>
      </c>
      <c r="C24" s="137">
        <f t="shared" si="9"/>
        <v>104083.33351087262</v>
      </c>
      <c r="D24" s="138">
        <f t="shared" si="1"/>
        <v>294.89999999999998</v>
      </c>
      <c r="E24" s="138">
        <f t="shared" si="0"/>
        <v>807.73670010694082</v>
      </c>
      <c r="F24" s="138">
        <f t="shared" si="6"/>
        <v>1102.6400000000001</v>
      </c>
      <c r="G24" s="138">
        <f t="shared" si="2"/>
        <v>103275.59681076568</v>
      </c>
      <c r="L24" s="185">
        <f t="shared" si="10"/>
        <v>45200</v>
      </c>
      <c r="M24" s="143">
        <v>11</v>
      </c>
      <c r="N24" s="151">
        <f t="shared" si="11"/>
        <v>74442.104286202215</v>
      </c>
      <c r="O24" s="186">
        <f t="shared" si="3"/>
        <v>210.92</v>
      </c>
      <c r="P24" s="186">
        <f t="shared" si="4"/>
        <v>577.70651301125508</v>
      </c>
      <c r="Q24" s="186">
        <f t="shared" si="7"/>
        <v>788.63</v>
      </c>
      <c r="R24" s="186">
        <f t="shared" si="5"/>
        <v>73864.397773190954</v>
      </c>
    </row>
    <row r="25" spans="1:18" x14ac:dyDescent="0.25">
      <c r="A25" s="135">
        <f t="shared" si="8"/>
        <v>45231</v>
      </c>
      <c r="B25" s="136">
        <v>12</v>
      </c>
      <c r="C25" s="137">
        <f t="shared" si="9"/>
        <v>103275.59681076568</v>
      </c>
      <c r="D25" s="138">
        <f t="shared" si="1"/>
        <v>292.61</v>
      </c>
      <c r="E25" s="138">
        <f t="shared" si="0"/>
        <v>810.02528742391053</v>
      </c>
      <c r="F25" s="138">
        <f t="shared" si="6"/>
        <v>1102.6400000000001</v>
      </c>
      <c r="G25" s="138">
        <f t="shared" si="2"/>
        <v>102465.57152334177</v>
      </c>
      <c r="L25" s="185">
        <f t="shared" si="10"/>
        <v>45231</v>
      </c>
      <c r="M25" s="143">
        <v>12</v>
      </c>
      <c r="N25" s="151">
        <f t="shared" si="11"/>
        <v>73864.397773190954</v>
      </c>
      <c r="O25" s="186">
        <f t="shared" si="3"/>
        <v>209.28</v>
      </c>
      <c r="P25" s="186">
        <f t="shared" si="4"/>
        <v>579.34334813145358</v>
      </c>
      <c r="Q25" s="186">
        <f t="shared" si="7"/>
        <v>788.63</v>
      </c>
      <c r="R25" s="186">
        <f t="shared" si="5"/>
        <v>73285.054425059498</v>
      </c>
    </row>
    <row r="26" spans="1:18" x14ac:dyDescent="0.25">
      <c r="A26" s="135">
        <f t="shared" si="8"/>
        <v>45261</v>
      </c>
      <c r="B26" s="136">
        <v>13</v>
      </c>
      <c r="C26" s="137">
        <f t="shared" si="9"/>
        <v>102465.57152334177</v>
      </c>
      <c r="D26" s="138">
        <f t="shared" si="1"/>
        <v>290.32</v>
      </c>
      <c r="E26" s="138">
        <f t="shared" si="0"/>
        <v>812.32035907161162</v>
      </c>
      <c r="F26" s="138">
        <f t="shared" si="6"/>
        <v>1102.6400000000001</v>
      </c>
      <c r="G26" s="138">
        <f t="shared" si="2"/>
        <v>101653.25116427016</v>
      </c>
      <c r="L26" s="185">
        <f t="shared" si="10"/>
        <v>45261</v>
      </c>
      <c r="M26" s="143">
        <v>13</v>
      </c>
      <c r="N26" s="151">
        <f t="shared" si="11"/>
        <v>73285.054425059498</v>
      </c>
      <c r="O26" s="186">
        <f t="shared" si="3"/>
        <v>207.64</v>
      </c>
      <c r="P26" s="186">
        <f t="shared" si="4"/>
        <v>580.98482095115935</v>
      </c>
      <c r="Q26" s="186">
        <f t="shared" si="7"/>
        <v>788.63</v>
      </c>
      <c r="R26" s="186">
        <f t="shared" si="5"/>
        <v>72704.069604108343</v>
      </c>
    </row>
    <row r="27" spans="1:18" x14ac:dyDescent="0.25">
      <c r="A27" s="135">
        <f t="shared" si="8"/>
        <v>45292</v>
      </c>
      <c r="B27" s="136">
        <v>14</v>
      </c>
      <c r="C27" s="137">
        <f t="shared" si="9"/>
        <v>101653.25116427016</v>
      </c>
      <c r="D27" s="138">
        <f t="shared" si="1"/>
        <v>288.02</v>
      </c>
      <c r="E27" s="138">
        <f t="shared" si="0"/>
        <v>814.62193342231467</v>
      </c>
      <c r="F27" s="138">
        <f t="shared" si="6"/>
        <v>1102.6400000000001</v>
      </c>
      <c r="G27" s="138">
        <f t="shared" si="2"/>
        <v>100838.62923084784</v>
      </c>
      <c r="L27" s="185">
        <f t="shared" si="10"/>
        <v>45292</v>
      </c>
      <c r="M27" s="143">
        <v>14</v>
      </c>
      <c r="N27" s="151">
        <f t="shared" si="11"/>
        <v>72704.069604108343</v>
      </c>
      <c r="O27" s="186">
        <f t="shared" si="3"/>
        <v>205.99</v>
      </c>
      <c r="P27" s="186">
        <f t="shared" si="4"/>
        <v>582.63094461052106</v>
      </c>
      <c r="Q27" s="186">
        <f t="shared" si="7"/>
        <v>788.63</v>
      </c>
      <c r="R27" s="186">
        <f t="shared" si="5"/>
        <v>72121.438659497828</v>
      </c>
    </row>
    <row r="28" spans="1:18" x14ac:dyDescent="0.25">
      <c r="A28" s="135">
        <f t="shared" si="8"/>
        <v>45323</v>
      </c>
      <c r="B28" s="136">
        <v>15</v>
      </c>
      <c r="C28" s="137">
        <f t="shared" si="9"/>
        <v>100838.62923084784</v>
      </c>
      <c r="D28" s="138">
        <f t="shared" si="1"/>
        <v>285.70999999999998</v>
      </c>
      <c r="E28" s="138">
        <f t="shared" si="0"/>
        <v>816.93002890034427</v>
      </c>
      <c r="F28" s="138">
        <f t="shared" si="6"/>
        <v>1102.6400000000001</v>
      </c>
      <c r="G28" s="138">
        <f t="shared" si="2"/>
        <v>100021.6992019475</v>
      </c>
      <c r="L28" s="185">
        <f t="shared" si="10"/>
        <v>45323</v>
      </c>
      <c r="M28" s="143">
        <v>15</v>
      </c>
      <c r="N28" s="151">
        <f t="shared" si="11"/>
        <v>72121.438659497828</v>
      </c>
      <c r="O28" s="186">
        <f t="shared" si="3"/>
        <v>204.34</v>
      </c>
      <c r="P28" s="186">
        <f t="shared" si="4"/>
        <v>584.28173228691742</v>
      </c>
      <c r="Q28" s="186">
        <f t="shared" si="7"/>
        <v>788.63</v>
      </c>
      <c r="R28" s="186">
        <f t="shared" si="5"/>
        <v>71537.156927210905</v>
      </c>
    </row>
    <row r="29" spans="1:18" x14ac:dyDescent="0.25">
      <c r="A29" s="135">
        <f t="shared" si="8"/>
        <v>45352</v>
      </c>
      <c r="B29" s="136">
        <v>16</v>
      </c>
      <c r="C29" s="137">
        <f t="shared" si="9"/>
        <v>100021.6992019475</v>
      </c>
      <c r="D29" s="138">
        <f t="shared" si="1"/>
        <v>283.39</v>
      </c>
      <c r="E29" s="138">
        <f t="shared" si="0"/>
        <v>819.24466398222876</v>
      </c>
      <c r="F29" s="138">
        <f t="shared" si="6"/>
        <v>1102.6400000000001</v>
      </c>
      <c r="G29" s="138">
        <f t="shared" si="2"/>
        <v>99202.45453796527</v>
      </c>
      <c r="L29" s="185">
        <f t="shared" si="10"/>
        <v>45352</v>
      </c>
      <c r="M29" s="143">
        <v>16</v>
      </c>
      <c r="N29" s="151">
        <f t="shared" si="11"/>
        <v>71537.156927210905</v>
      </c>
      <c r="O29" s="186">
        <f t="shared" si="3"/>
        <v>202.69</v>
      </c>
      <c r="P29" s="186">
        <f t="shared" si="4"/>
        <v>585.93719719506385</v>
      </c>
      <c r="Q29" s="186">
        <f t="shared" si="7"/>
        <v>788.63</v>
      </c>
      <c r="R29" s="186">
        <f t="shared" si="5"/>
        <v>70951.219730015844</v>
      </c>
    </row>
    <row r="30" spans="1:18" x14ac:dyDescent="0.25">
      <c r="A30" s="135">
        <f t="shared" si="8"/>
        <v>45383</v>
      </c>
      <c r="B30" s="136">
        <v>17</v>
      </c>
      <c r="C30" s="137">
        <f t="shared" si="9"/>
        <v>99202.45453796527</v>
      </c>
      <c r="D30" s="138">
        <f t="shared" si="1"/>
        <v>281.07</v>
      </c>
      <c r="E30" s="138">
        <f t="shared" si="0"/>
        <v>821.56585719684506</v>
      </c>
      <c r="F30" s="138">
        <f t="shared" si="6"/>
        <v>1102.6400000000001</v>
      </c>
      <c r="G30" s="138">
        <f t="shared" si="2"/>
        <v>98380.888680768432</v>
      </c>
      <c r="L30" s="185">
        <f t="shared" si="10"/>
        <v>45383</v>
      </c>
      <c r="M30" s="143">
        <v>17</v>
      </c>
      <c r="N30" s="151">
        <f t="shared" si="11"/>
        <v>70951.219730015844</v>
      </c>
      <c r="O30" s="186">
        <f t="shared" si="3"/>
        <v>201.03</v>
      </c>
      <c r="P30" s="186">
        <f t="shared" si="4"/>
        <v>587.59735258711646</v>
      </c>
      <c r="Q30" s="186">
        <f t="shared" si="7"/>
        <v>788.63</v>
      </c>
      <c r="R30" s="186">
        <f t="shared" si="5"/>
        <v>70363.622377428721</v>
      </c>
    </row>
    <row r="31" spans="1:18" x14ac:dyDescent="0.25">
      <c r="A31" s="135">
        <f t="shared" si="8"/>
        <v>45413</v>
      </c>
      <c r="B31" s="136">
        <v>18</v>
      </c>
      <c r="C31" s="137">
        <f t="shared" si="9"/>
        <v>98380.888680768432</v>
      </c>
      <c r="D31" s="138">
        <f t="shared" si="1"/>
        <v>278.75</v>
      </c>
      <c r="E31" s="138">
        <f t="shared" si="0"/>
        <v>823.89362712556942</v>
      </c>
      <c r="F31" s="138">
        <f t="shared" si="6"/>
        <v>1102.6400000000001</v>
      </c>
      <c r="G31" s="138">
        <f t="shared" si="2"/>
        <v>97556.995053642866</v>
      </c>
      <c r="L31" s="185">
        <f t="shared" si="10"/>
        <v>45413</v>
      </c>
      <c r="M31" s="143">
        <v>18</v>
      </c>
      <c r="N31" s="151">
        <f t="shared" si="11"/>
        <v>70363.622377428721</v>
      </c>
      <c r="O31" s="186">
        <f t="shared" si="3"/>
        <v>199.36</v>
      </c>
      <c r="P31" s="186">
        <f t="shared" si="4"/>
        <v>589.26221175277999</v>
      </c>
      <c r="Q31" s="186">
        <f t="shared" si="7"/>
        <v>788.63</v>
      </c>
      <c r="R31" s="186">
        <f t="shared" si="5"/>
        <v>69774.360165675942</v>
      </c>
    </row>
    <row r="32" spans="1:18" x14ac:dyDescent="0.25">
      <c r="A32" s="135">
        <f t="shared" si="8"/>
        <v>45444</v>
      </c>
      <c r="B32" s="136">
        <v>19</v>
      </c>
      <c r="C32" s="137">
        <f t="shared" si="9"/>
        <v>97556.995053642866</v>
      </c>
      <c r="D32" s="138">
        <f t="shared" si="1"/>
        <v>276.41000000000003</v>
      </c>
      <c r="E32" s="138">
        <f t="shared" si="0"/>
        <v>826.22799240242523</v>
      </c>
      <c r="F32" s="138">
        <f t="shared" si="6"/>
        <v>1102.6400000000001</v>
      </c>
      <c r="G32" s="138">
        <f t="shared" si="2"/>
        <v>96730.767061240447</v>
      </c>
      <c r="L32" s="185">
        <f t="shared" si="10"/>
        <v>45444</v>
      </c>
      <c r="M32" s="143">
        <v>19</v>
      </c>
      <c r="N32" s="151">
        <f t="shared" si="11"/>
        <v>69774.360165675942</v>
      </c>
      <c r="O32" s="186">
        <f t="shared" si="3"/>
        <v>197.69</v>
      </c>
      <c r="P32" s="186">
        <f t="shared" si="4"/>
        <v>590.93178801941281</v>
      </c>
      <c r="Q32" s="186">
        <f t="shared" si="7"/>
        <v>788.63</v>
      </c>
      <c r="R32" s="186">
        <f t="shared" si="5"/>
        <v>69183.428377656528</v>
      </c>
    </row>
    <row r="33" spans="1:18" x14ac:dyDescent="0.25">
      <c r="A33" s="135">
        <f t="shared" si="8"/>
        <v>45474</v>
      </c>
      <c r="B33" s="136">
        <v>20</v>
      </c>
      <c r="C33" s="137">
        <f t="shared" si="9"/>
        <v>96730.767061240447</v>
      </c>
      <c r="D33" s="138">
        <f t="shared" si="1"/>
        <v>274.07</v>
      </c>
      <c r="E33" s="138">
        <f t="shared" si="0"/>
        <v>828.56897171423202</v>
      </c>
      <c r="F33" s="138">
        <f t="shared" si="6"/>
        <v>1102.6400000000001</v>
      </c>
      <c r="G33" s="138">
        <f t="shared" si="2"/>
        <v>95902.19808952621</v>
      </c>
      <c r="L33" s="185">
        <f t="shared" si="10"/>
        <v>45474</v>
      </c>
      <c r="M33" s="143">
        <v>20</v>
      </c>
      <c r="N33" s="151">
        <f t="shared" si="11"/>
        <v>69183.428377656528</v>
      </c>
      <c r="O33" s="186">
        <f t="shared" si="3"/>
        <v>196.02</v>
      </c>
      <c r="P33" s="186">
        <f t="shared" si="4"/>
        <v>592.60609475213448</v>
      </c>
      <c r="Q33" s="186">
        <f t="shared" si="7"/>
        <v>788.63</v>
      </c>
      <c r="R33" s="186">
        <f t="shared" si="5"/>
        <v>68590.822282904395</v>
      </c>
    </row>
    <row r="34" spans="1:18" x14ac:dyDescent="0.25">
      <c r="A34" s="135">
        <f t="shared" si="8"/>
        <v>45505</v>
      </c>
      <c r="B34" s="136">
        <v>21</v>
      </c>
      <c r="C34" s="137">
        <f t="shared" si="9"/>
        <v>95902.19808952621</v>
      </c>
      <c r="D34" s="138">
        <f t="shared" si="1"/>
        <v>271.72000000000003</v>
      </c>
      <c r="E34" s="138">
        <f t="shared" si="0"/>
        <v>830.91658380075569</v>
      </c>
      <c r="F34" s="138">
        <f t="shared" si="6"/>
        <v>1102.6400000000001</v>
      </c>
      <c r="G34" s="138">
        <f t="shared" si="2"/>
        <v>95071.281505725448</v>
      </c>
      <c r="L34" s="185">
        <f t="shared" si="10"/>
        <v>45505</v>
      </c>
      <c r="M34" s="143">
        <v>21</v>
      </c>
      <c r="N34" s="151">
        <f t="shared" si="11"/>
        <v>68590.822282904395</v>
      </c>
      <c r="O34" s="186">
        <f t="shared" si="3"/>
        <v>194.34</v>
      </c>
      <c r="P34" s="186">
        <f t="shared" si="4"/>
        <v>594.28514535393219</v>
      </c>
      <c r="Q34" s="186">
        <f t="shared" si="7"/>
        <v>788.63</v>
      </c>
      <c r="R34" s="186">
        <f t="shared" si="5"/>
        <v>67996.537137550462</v>
      </c>
    </row>
    <row r="35" spans="1:18" x14ac:dyDescent="0.25">
      <c r="A35" s="135">
        <f t="shared" si="8"/>
        <v>45536</v>
      </c>
      <c r="B35" s="136">
        <v>22</v>
      </c>
      <c r="C35" s="137">
        <f t="shared" si="9"/>
        <v>95071.281505725448</v>
      </c>
      <c r="D35" s="138">
        <f t="shared" si="1"/>
        <v>269.37</v>
      </c>
      <c r="E35" s="138">
        <f t="shared" si="0"/>
        <v>833.27084745485797</v>
      </c>
      <c r="F35" s="138">
        <f t="shared" si="6"/>
        <v>1102.6400000000001</v>
      </c>
      <c r="G35" s="138">
        <f t="shared" si="2"/>
        <v>94238.010658270592</v>
      </c>
      <c r="L35" s="185">
        <f t="shared" si="10"/>
        <v>45536</v>
      </c>
      <c r="M35" s="143">
        <v>22</v>
      </c>
      <c r="N35" s="151">
        <f t="shared" si="11"/>
        <v>67996.537137550462</v>
      </c>
      <c r="O35" s="186">
        <f t="shared" si="3"/>
        <v>192.66</v>
      </c>
      <c r="P35" s="186">
        <f t="shared" si="4"/>
        <v>595.96895326576839</v>
      </c>
      <c r="Q35" s="186">
        <f t="shared" si="7"/>
        <v>788.63</v>
      </c>
      <c r="R35" s="186">
        <f t="shared" si="5"/>
        <v>67400.568184284697</v>
      </c>
    </row>
    <row r="36" spans="1:18" x14ac:dyDescent="0.25">
      <c r="A36" s="135">
        <f t="shared" si="8"/>
        <v>45566</v>
      </c>
      <c r="B36" s="136">
        <v>23</v>
      </c>
      <c r="C36" s="137">
        <f t="shared" si="9"/>
        <v>94238.010658270592</v>
      </c>
      <c r="D36" s="138">
        <f t="shared" si="1"/>
        <v>267.01</v>
      </c>
      <c r="E36" s="138">
        <f t="shared" si="0"/>
        <v>835.63178152264675</v>
      </c>
      <c r="F36" s="138">
        <f t="shared" si="6"/>
        <v>1102.6400000000001</v>
      </c>
      <c r="G36" s="138">
        <f t="shared" si="2"/>
        <v>93402.378876747942</v>
      </c>
      <c r="L36" s="185">
        <f t="shared" si="10"/>
        <v>45566</v>
      </c>
      <c r="M36" s="143">
        <v>23</v>
      </c>
      <c r="N36" s="151">
        <f t="shared" si="11"/>
        <v>67400.568184284697</v>
      </c>
      <c r="O36" s="186">
        <f t="shared" si="3"/>
        <v>190.97</v>
      </c>
      <c r="P36" s="186">
        <f t="shared" si="4"/>
        <v>597.657531966688</v>
      </c>
      <c r="Q36" s="186">
        <f t="shared" si="7"/>
        <v>788.63</v>
      </c>
      <c r="R36" s="186">
        <f t="shared" si="5"/>
        <v>66802.910652318009</v>
      </c>
    </row>
    <row r="37" spans="1:18" x14ac:dyDescent="0.25">
      <c r="A37" s="135">
        <f t="shared" si="8"/>
        <v>45597</v>
      </c>
      <c r="B37" s="136">
        <v>24</v>
      </c>
      <c r="C37" s="137">
        <f t="shared" si="9"/>
        <v>93402.378876747942</v>
      </c>
      <c r="D37" s="138">
        <f t="shared" si="1"/>
        <v>264.64</v>
      </c>
      <c r="E37" s="138">
        <f t="shared" si="0"/>
        <v>837.99940490362758</v>
      </c>
      <c r="F37" s="138">
        <f t="shared" si="6"/>
        <v>1102.6400000000001</v>
      </c>
      <c r="G37" s="138">
        <f t="shared" si="2"/>
        <v>92564.37947184431</v>
      </c>
      <c r="L37" s="185">
        <f t="shared" si="10"/>
        <v>45597</v>
      </c>
      <c r="M37" s="143">
        <v>24</v>
      </c>
      <c r="N37" s="151">
        <f t="shared" si="11"/>
        <v>66802.910652318009</v>
      </c>
      <c r="O37" s="186">
        <f t="shared" si="3"/>
        <v>189.27</v>
      </c>
      <c r="P37" s="186">
        <f t="shared" si="4"/>
        <v>599.35089497392698</v>
      </c>
      <c r="Q37" s="186">
        <f t="shared" si="7"/>
        <v>788.63</v>
      </c>
      <c r="R37" s="186">
        <f t="shared" si="5"/>
        <v>66203.559757344075</v>
      </c>
    </row>
    <row r="38" spans="1:18" x14ac:dyDescent="0.25">
      <c r="A38" s="135">
        <f t="shared" si="8"/>
        <v>45627</v>
      </c>
      <c r="B38" s="136">
        <v>25</v>
      </c>
      <c r="C38" s="137">
        <f t="shared" si="9"/>
        <v>92564.37947184431</v>
      </c>
      <c r="D38" s="138">
        <f t="shared" si="1"/>
        <v>262.27</v>
      </c>
      <c r="E38" s="138">
        <f t="shared" si="0"/>
        <v>840.37373655085446</v>
      </c>
      <c r="F38" s="138">
        <f t="shared" si="6"/>
        <v>1102.6400000000001</v>
      </c>
      <c r="G38" s="138">
        <f t="shared" si="2"/>
        <v>91724.005735293453</v>
      </c>
      <c r="L38" s="185">
        <f t="shared" si="10"/>
        <v>45627</v>
      </c>
      <c r="M38" s="143">
        <v>25</v>
      </c>
      <c r="N38" s="151">
        <f t="shared" si="11"/>
        <v>66203.559757344075</v>
      </c>
      <c r="O38" s="186">
        <f t="shared" si="3"/>
        <v>187.58</v>
      </c>
      <c r="P38" s="186">
        <f t="shared" si="4"/>
        <v>601.0490558430198</v>
      </c>
      <c r="Q38" s="186">
        <f t="shared" si="7"/>
        <v>788.63</v>
      </c>
      <c r="R38" s="186">
        <f t="shared" si="5"/>
        <v>65602.510701501058</v>
      </c>
    </row>
    <row r="39" spans="1:18" x14ac:dyDescent="0.25">
      <c r="A39" s="135">
        <f t="shared" si="8"/>
        <v>45658</v>
      </c>
      <c r="B39" s="136">
        <v>26</v>
      </c>
      <c r="C39" s="137">
        <f t="shared" si="9"/>
        <v>91724.005735293453</v>
      </c>
      <c r="D39" s="138">
        <f t="shared" si="1"/>
        <v>259.88</v>
      </c>
      <c r="E39" s="138">
        <f t="shared" si="0"/>
        <v>842.75479547108193</v>
      </c>
      <c r="F39" s="138">
        <f t="shared" si="6"/>
        <v>1102.6400000000001</v>
      </c>
      <c r="G39" s="138">
        <f t="shared" si="2"/>
        <v>90881.250939822377</v>
      </c>
      <c r="L39" s="185">
        <f t="shared" si="10"/>
        <v>45658</v>
      </c>
      <c r="M39" s="143">
        <v>26</v>
      </c>
      <c r="N39" s="151">
        <f t="shared" si="11"/>
        <v>65602.510701501058</v>
      </c>
      <c r="O39" s="186">
        <f t="shared" si="3"/>
        <v>185.87</v>
      </c>
      <c r="P39" s="186">
        <f t="shared" si="4"/>
        <v>602.75202816790829</v>
      </c>
      <c r="Q39" s="186">
        <f t="shared" si="7"/>
        <v>788.63</v>
      </c>
      <c r="R39" s="186">
        <f t="shared" si="5"/>
        <v>64999.758673333148</v>
      </c>
    </row>
    <row r="40" spans="1:18" x14ac:dyDescent="0.25">
      <c r="A40" s="135">
        <f t="shared" si="8"/>
        <v>45689</v>
      </c>
      <c r="B40" s="136">
        <v>27</v>
      </c>
      <c r="C40" s="137">
        <f t="shared" si="9"/>
        <v>90881.250939822377</v>
      </c>
      <c r="D40" s="138">
        <f t="shared" si="1"/>
        <v>257.5</v>
      </c>
      <c r="E40" s="138">
        <f t="shared" si="0"/>
        <v>845.14260072491663</v>
      </c>
      <c r="F40" s="138">
        <f t="shared" si="6"/>
        <v>1102.6400000000001</v>
      </c>
      <c r="G40" s="138">
        <f t="shared" si="2"/>
        <v>90036.108339097467</v>
      </c>
      <c r="L40" s="185">
        <f t="shared" si="10"/>
        <v>45689</v>
      </c>
      <c r="M40" s="143">
        <v>27</v>
      </c>
      <c r="N40" s="151">
        <f t="shared" si="11"/>
        <v>64999.758673333148</v>
      </c>
      <c r="O40" s="186">
        <f t="shared" si="3"/>
        <v>184.17</v>
      </c>
      <c r="P40" s="186">
        <f t="shared" si="4"/>
        <v>604.45982558105084</v>
      </c>
      <c r="Q40" s="186">
        <f t="shared" si="7"/>
        <v>788.63</v>
      </c>
      <c r="R40" s="186">
        <f t="shared" si="5"/>
        <v>64395.298847752099</v>
      </c>
    </row>
    <row r="41" spans="1:18" x14ac:dyDescent="0.25">
      <c r="A41" s="135">
        <f t="shared" si="8"/>
        <v>45717</v>
      </c>
      <c r="B41" s="136">
        <v>28</v>
      </c>
      <c r="C41" s="137">
        <f t="shared" si="9"/>
        <v>90036.108339097467</v>
      </c>
      <c r="D41" s="138">
        <f t="shared" si="1"/>
        <v>255.1</v>
      </c>
      <c r="E41" s="138">
        <f t="shared" si="0"/>
        <v>847.53717142697064</v>
      </c>
      <c r="F41" s="138">
        <f t="shared" si="6"/>
        <v>1102.6400000000001</v>
      </c>
      <c r="G41" s="138">
        <f t="shared" si="2"/>
        <v>89188.571167670496</v>
      </c>
      <c r="L41" s="185">
        <f t="shared" si="10"/>
        <v>45717</v>
      </c>
      <c r="M41" s="143">
        <v>28</v>
      </c>
      <c r="N41" s="151">
        <f t="shared" si="11"/>
        <v>64395.298847752099</v>
      </c>
      <c r="O41" s="186">
        <f t="shared" si="3"/>
        <v>182.45</v>
      </c>
      <c r="P41" s="186">
        <f t="shared" si="4"/>
        <v>606.17246175353046</v>
      </c>
      <c r="Q41" s="186">
        <f t="shared" si="7"/>
        <v>788.63</v>
      </c>
      <c r="R41" s="186">
        <f t="shared" si="5"/>
        <v>63789.12638599857</v>
      </c>
    </row>
    <row r="42" spans="1:18" x14ac:dyDescent="0.25">
      <c r="A42" s="135">
        <f t="shared" si="8"/>
        <v>45748</v>
      </c>
      <c r="B42" s="136">
        <v>29</v>
      </c>
      <c r="C42" s="137">
        <f t="shared" si="9"/>
        <v>89188.571167670496</v>
      </c>
      <c r="D42" s="138">
        <f t="shared" si="1"/>
        <v>252.7</v>
      </c>
      <c r="E42" s="138">
        <f t="shared" si="0"/>
        <v>849.93852674601362</v>
      </c>
      <c r="F42" s="138">
        <f t="shared" si="6"/>
        <v>1102.6400000000001</v>
      </c>
      <c r="G42" s="138">
        <f t="shared" si="2"/>
        <v>88338.632640924479</v>
      </c>
      <c r="L42" s="185">
        <f t="shared" si="10"/>
        <v>45748</v>
      </c>
      <c r="M42" s="143">
        <v>29</v>
      </c>
      <c r="N42" s="151">
        <f t="shared" si="11"/>
        <v>63789.12638599857</v>
      </c>
      <c r="O42" s="186">
        <f t="shared" si="3"/>
        <v>180.74</v>
      </c>
      <c r="P42" s="186">
        <f t="shared" si="4"/>
        <v>607.88995039516533</v>
      </c>
      <c r="Q42" s="186">
        <f t="shared" si="7"/>
        <v>788.63</v>
      </c>
      <c r="R42" s="186">
        <f t="shared" si="5"/>
        <v>63181.236435603401</v>
      </c>
    </row>
    <row r="43" spans="1:18" x14ac:dyDescent="0.25">
      <c r="A43" s="135">
        <f t="shared" si="8"/>
        <v>45778</v>
      </c>
      <c r="B43" s="136">
        <v>30</v>
      </c>
      <c r="C43" s="137">
        <f t="shared" si="9"/>
        <v>88338.632640924479</v>
      </c>
      <c r="D43" s="138">
        <f t="shared" si="1"/>
        <v>250.29</v>
      </c>
      <c r="E43" s="138">
        <f t="shared" si="0"/>
        <v>852.34668590512729</v>
      </c>
      <c r="F43" s="138">
        <f t="shared" si="6"/>
        <v>1102.6400000000001</v>
      </c>
      <c r="G43" s="138">
        <f t="shared" si="2"/>
        <v>87486.285955019353</v>
      </c>
      <c r="L43" s="185">
        <f t="shared" si="10"/>
        <v>45778</v>
      </c>
      <c r="M43" s="143">
        <v>30</v>
      </c>
      <c r="N43" s="151">
        <f t="shared" si="11"/>
        <v>63181.236435603401</v>
      </c>
      <c r="O43" s="186">
        <f t="shared" si="3"/>
        <v>179.01</v>
      </c>
      <c r="P43" s="186">
        <f t="shared" si="4"/>
        <v>609.61230525461838</v>
      </c>
      <c r="Q43" s="186">
        <f t="shared" si="7"/>
        <v>788.63</v>
      </c>
      <c r="R43" s="186">
        <f t="shared" si="5"/>
        <v>62571.624130348784</v>
      </c>
    </row>
    <row r="44" spans="1:18" x14ac:dyDescent="0.25">
      <c r="A44" s="135">
        <f t="shared" si="8"/>
        <v>45809</v>
      </c>
      <c r="B44" s="136">
        <v>31</v>
      </c>
      <c r="C44" s="137">
        <f t="shared" si="9"/>
        <v>87486.285955019353</v>
      </c>
      <c r="D44" s="138">
        <f t="shared" si="1"/>
        <v>247.88</v>
      </c>
      <c r="E44" s="138">
        <f t="shared" si="0"/>
        <v>854.76166818185845</v>
      </c>
      <c r="F44" s="138">
        <f t="shared" si="6"/>
        <v>1102.6400000000001</v>
      </c>
      <c r="G44" s="138">
        <f t="shared" si="2"/>
        <v>86631.524286837492</v>
      </c>
      <c r="L44" s="185">
        <f t="shared" si="10"/>
        <v>45809</v>
      </c>
      <c r="M44" s="143">
        <v>31</v>
      </c>
      <c r="N44" s="151">
        <f t="shared" si="11"/>
        <v>62571.624130348784</v>
      </c>
      <c r="O44" s="186">
        <f t="shared" si="3"/>
        <v>177.29</v>
      </c>
      <c r="P44" s="186">
        <f t="shared" si="4"/>
        <v>611.33954011950641</v>
      </c>
      <c r="Q44" s="186">
        <f t="shared" si="7"/>
        <v>788.63</v>
      </c>
      <c r="R44" s="186">
        <f t="shared" si="5"/>
        <v>61960.284590229276</v>
      </c>
    </row>
    <row r="45" spans="1:18" x14ac:dyDescent="0.25">
      <c r="A45" s="135">
        <f t="shared" si="8"/>
        <v>45839</v>
      </c>
      <c r="B45" s="136">
        <v>32</v>
      </c>
      <c r="C45" s="137">
        <f t="shared" si="9"/>
        <v>86631.524286837492</v>
      </c>
      <c r="D45" s="138">
        <f t="shared" si="1"/>
        <v>245.46</v>
      </c>
      <c r="E45" s="138">
        <f t="shared" si="0"/>
        <v>857.18349290837375</v>
      </c>
      <c r="F45" s="138">
        <f t="shared" si="6"/>
        <v>1102.6400000000001</v>
      </c>
      <c r="G45" s="138">
        <f t="shared" si="2"/>
        <v>85774.340793929121</v>
      </c>
      <c r="L45" s="185">
        <f t="shared" si="10"/>
        <v>45839</v>
      </c>
      <c r="M45" s="143">
        <v>32</v>
      </c>
      <c r="N45" s="151">
        <f t="shared" si="11"/>
        <v>61960.284590229276</v>
      </c>
      <c r="O45" s="186">
        <f t="shared" si="3"/>
        <v>175.55</v>
      </c>
      <c r="P45" s="186">
        <f t="shared" si="4"/>
        <v>613.07166881651165</v>
      </c>
      <c r="Q45" s="186">
        <f t="shared" si="7"/>
        <v>788.63</v>
      </c>
      <c r="R45" s="186">
        <f t="shared" si="5"/>
        <v>61347.212921412764</v>
      </c>
    </row>
    <row r="46" spans="1:18" x14ac:dyDescent="0.25">
      <c r="A46" s="135">
        <f t="shared" si="8"/>
        <v>45870</v>
      </c>
      <c r="B46" s="136">
        <v>33</v>
      </c>
      <c r="C46" s="137">
        <f t="shared" si="9"/>
        <v>85774.340793929121</v>
      </c>
      <c r="D46" s="138">
        <f t="shared" si="1"/>
        <v>243.03</v>
      </c>
      <c r="E46" s="138">
        <f t="shared" si="0"/>
        <v>859.61217947161424</v>
      </c>
      <c r="F46" s="138">
        <f t="shared" si="6"/>
        <v>1102.6400000000001</v>
      </c>
      <c r="G46" s="138">
        <f t="shared" si="2"/>
        <v>84914.728614457505</v>
      </c>
      <c r="L46" s="185">
        <f t="shared" si="10"/>
        <v>45870</v>
      </c>
      <c r="M46" s="143">
        <v>33</v>
      </c>
      <c r="N46" s="151">
        <f t="shared" si="11"/>
        <v>61347.212921412764</v>
      </c>
      <c r="O46" s="186">
        <f t="shared" si="3"/>
        <v>173.82</v>
      </c>
      <c r="P46" s="186">
        <f t="shared" si="4"/>
        <v>614.80870521149188</v>
      </c>
      <c r="Q46" s="186">
        <f t="shared" si="7"/>
        <v>788.63</v>
      </c>
      <c r="R46" s="186">
        <f t="shared" si="5"/>
        <v>60732.40421620127</v>
      </c>
    </row>
    <row r="47" spans="1:18" x14ac:dyDescent="0.25">
      <c r="A47" s="135">
        <f t="shared" si="8"/>
        <v>45901</v>
      </c>
      <c r="B47" s="136">
        <v>34</v>
      </c>
      <c r="C47" s="137">
        <f t="shared" si="9"/>
        <v>84914.728614457505</v>
      </c>
      <c r="D47" s="138">
        <f t="shared" si="1"/>
        <v>240.59</v>
      </c>
      <c r="E47" s="138">
        <f t="shared" si="0"/>
        <v>862.04774731345026</v>
      </c>
      <c r="F47" s="138">
        <f t="shared" si="6"/>
        <v>1102.6400000000001</v>
      </c>
      <c r="G47" s="138">
        <f t="shared" si="2"/>
        <v>84052.680867144052</v>
      </c>
      <c r="L47" s="185">
        <f t="shared" si="10"/>
        <v>45901</v>
      </c>
      <c r="M47" s="143">
        <v>34</v>
      </c>
      <c r="N47" s="151">
        <f t="shared" si="11"/>
        <v>60732.40421620127</v>
      </c>
      <c r="O47" s="186">
        <f t="shared" si="3"/>
        <v>172.08</v>
      </c>
      <c r="P47" s="186">
        <f t="shared" si="4"/>
        <v>616.55066320959099</v>
      </c>
      <c r="Q47" s="186">
        <f t="shared" si="7"/>
        <v>788.63</v>
      </c>
      <c r="R47" s="186">
        <f t="shared" si="5"/>
        <v>60115.853552991677</v>
      </c>
    </row>
    <row r="48" spans="1:18" x14ac:dyDescent="0.25">
      <c r="A48" s="135">
        <f t="shared" si="8"/>
        <v>45931</v>
      </c>
      <c r="B48" s="136">
        <v>35</v>
      </c>
      <c r="C48" s="137">
        <f t="shared" si="9"/>
        <v>84052.680867144052</v>
      </c>
      <c r="D48" s="138">
        <f t="shared" si="1"/>
        <v>238.15</v>
      </c>
      <c r="E48" s="138">
        <f t="shared" si="0"/>
        <v>864.49021593083853</v>
      </c>
      <c r="F48" s="138">
        <f t="shared" si="6"/>
        <v>1102.6400000000001</v>
      </c>
      <c r="G48" s="138">
        <f t="shared" si="2"/>
        <v>83188.190651213212</v>
      </c>
      <c r="L48" s="185">
        <f t="shared" si="10"/>
        <v>45931</v>
      </c>
      <c r="M48" s="143">
        <v>35</v>
      </c>
      <c r="N48" s="151">
        <f t="shared" si="11"/>
        <v>60115.853552991677</v>
      </c>
      <c r="O48" s="186">
        <f t="shared" si="3"/>
        <v>170.33</v>
      </c>
      <c r="P48" s="186">
        <f t="shared" si="4"/>
        <v>618.29755675535159</v>
      </c>
      <c r="Q48" s="186">
        <f t="shared" si="7"/>
        <v>788.63</v>
      </c>
      <c r="R48" s="186">
        <f t="shared" si="5"/>
        <v>59497.555996236326</v>
      </c>
    </row>
    <row r="49" spans="1:18" x14ac:dyDescent="0.25">
      <c r="A49" s="135">
        <f t="shared" si="8"/>
        <v>45962</v>
      </c>
      <c r="B49" s="136">
        <v>36</v>
      </c>
      <c r="C49" s="137">
        <f t="shared" si="9"/>
        <v>83188.190651213212</v>
      </c>
      <c r="D49" s="138">
        <f t="shared" si="1"/>
        <v>235.7</v>
      </c>
      <c r="E49" s="138">
        <f t="shared" si="0"/>
        <v>866.93960487597599</v>
      </c>
      <c r="F49" s="138">
        <f t="shared" si="6"/>
        <v>1102.6400000000001</v>
      </c>
      <c r="G49" s="138">
        <f t="shared" si="2"/>
        <v>82321.251046337231</v>
      </c>
      <c r="L49" s="185">
        <f t="shared" si="10"/>
        <v>45962</v>
      </c>
      <c r="M49" s="143">
        <v>36</v>
      </c>
      <c r="N49" s="151">
        <f t="shared" si="11"/>
        <v>59497.555996236326</v>
      </c>
      <c r="O49" s="186">
        <f t="shared" si="3"/>
        <v>168.58</v>
      </c>
      <c r="P49" s="186">
        <f t="shared" si="4"/>
        <v>620.04939983282509</v>
      </c>
      <c r="Q49" s="186">
        <f t="shared" si="7"/>
        <v>788.63</v>
      </c>
      <c r="R49" s="186">
        <f t="shared" si="5"/>
        <v>58877.506596403502</v>
      </c>
    </row>
    <row r="50" spans="1:18" x14ac:dyDescent="0.25">
      <c r="A50" s="135">
        <f t="shared" si="8"/>
        <v>45992</v>
      </c>
      <c r="B50" s="136">
        <v>37</v>
      </c>
      <c r="C50" s="137">
        <f t="shared" si="9"/>
        <v>82321.251046337231</v>
      </c>
      <c r="D50" s="138">
        <f t="shared" si="1"/>
        <v>233.24</v>
      </c>
      <c r="E50" s="138">
        <f t="shared" si="0"/>
        <v>869.39593375645791</v>
      </c>
      <c r="F50" s="138">
        <f t="shared" si="6"/>
        <v>1102.6400000000001</v>
      </c>
      <c r="G50" s="138">
        <f t="shared" si="2"/>
        <v>81451.855112580772</v>
      </c>
      <c r="L50" s="185">
        <f t="shared" si="10"/>
        <v>45992</v>
      </c>
      <c r="M50" s="143">
        <v>37</v>
      </c>
      <c r="N50" s="151">
        <f t="shared" si="11"/>
        <v>58877.506596403502</v>
      </c>
      <c r="O50" s="186">
        <f t="shared" si="3"/>
        <v>166.82</v>
      </c>
      <c r="P50" s="186">
        <f t="shared" si="4"/>
        <v>621.8062064656848</v>
      </c>
      <c r="Q50" s="186">
        <f t="shared" si="7"/>
        <v>788.63</v>
      </c>
      <c r="R50" s="186">
        <f t="shared" si="5"/>
        <v>58255.700389937818</v>
      </c>
    </row>
    <row r="51" spans="1:18" x14ac:dyDescent="0.25">
      <c r="A51" s="135">
        <f t="shared" si="8"/>
        <v>46023</v>
      </c>
      <c r="B51" s="136">
        <v>38</v>
      </c>
      <c r="C51" s="137">
        <f t="shared" si="9"/>
        <v>81451.855112580772</v>
      </c>
      <c r="D51" s="138">
        <f t="shared" si="1"/>
        <v>230.78</v>
      </c>
      <c r="E51" s="138">
        <f t="shared" si="0"/>
        <v>871.85922223543446</v>
      </c>
      <c r="F51" s="138">
        <f t="shared" si="6"/>
        <v>1102.6400000000001</v>
      </c>
      <c r="G51" s="138">
        <f t="shared" si="2"/>
        <v>80579.995890345337</v>
      </c>
      <c r="L51" s="185">
        <f t="shared" si="10"/>
        <v>46023</v>
      </c>
      <c r="M51" s="143">
        <v>38</v>
      </c>
      <c r="N51" s="151">
        <f t="shared" si="11"/>
        <v>58255.700389937818</v>
      </c>
      <c r="O51" s="186">
        <f t="shared" si="3"/>
        <v>165.06</v>
      </c>
      <c r="P51" s="186">
        <f t="shared" si="4"/>
        <v>623.56799071733747</v>
      </c>
      <c r="Q51" s="186">
        <f t="shared" si="7"/>
        <v>788.63</v>
      </c>
      <c r="R51" s="186">
        <f t="shared" si="5"/>
        <v>57632.132399220478</v>
      </c>
    </row>
    <row r="52" spans="1:18" x14ac:dyDescent="0.25">
      <c r="A52" s="135">
        <f t="shared" si="8"/>
        <v>46054</v>
      </c>
      <c r="B52" s="136">
        <v>39</v>
      </c>
      <c r="C52" s="137">
        <f t="shared" si="9"/>
        <v>80579.995890345337</v>
      </c>
      <c r="D52" s="138">
        <f t="shared" si="1"/>
        <v>228.31</v>
      </c>
      <c r="E52" s="138">
        <f t="shared" si="0"/>
        <v>874.32949003176827</v>
      </c>
      <c r="F52" s="138">
        <f t="shared" si="6"/>
        <v>1102.6400000000001</v>
      </c>
      <c r="G52" s="138">
        <f t="shared" si="2"/>
        <v>79705.666400313567</v>
      </c>
      <c r="L52" s="185">
        <f t="shared" si="10"/>
        <v>46054</v>
      </c>
      <c r="M52" s="143">
        <v>39</v>
      </c>
      <c r="N52" s="151">
        <f t="shared" si="11"/>
        <v>57632.132399220478</v>
      </c>
      <c r="O52" s="186">
        <f t="shared" si="3"/>
        <v>163.29</v>
      </c>
      <c r="P52" s="186">
        <f t="shared" si="4"/>
        <v>625.33476669103663</v>
      </c>
      <c r="Q52" s="186">
        <f t="shared" si="7"/>
        <v>788.63</v>
      </c>
      <c r="R52" s="186">
        <f t="shared" si="5"/>
        <v>57006.797632529444</v>
      </c>
    </row>
    <row r="53" spans="1:18" x14ac:dyDescent="0.25">
      <c r="A53" s="135">
        <f t="shared" si="8"/>
        <v>46082</v>
      </c>
      <c r="B53" s="136">
        <v>40</v>
      </c>
      <c r="C53" s="137">
        <f t="shared" si="9"/>
        <v>79705.666400313567</v>
      </c>
      <c r="D53" s="138">
        <f t="shared" si="1"/>
        <v>225.83</v>
      </c>
      <c r="E53" s="138">
        <f t="shared" si="0"/>
        <v>876.80675692019156</v>
      </c>
      <c r="F53" s="138">
        <f t="shared" si="6"/>
        <v>1102.6400000000001</v>
      </c>
      <c r="G53" s="138">
        <f t="shared" si="2"/>
        <v>78828.859643393371</v>
      </c>
      <c r="L53" s="185">
        <f t="shared" si="10"/>
        <v>46082</v>
      </c>
      <c r="M53" s="143">
        <v>40</v>
      </c>
      <c r="N53" s="151">
        <f t="shared" si="11"/>
        <v>57006.797632529444</v>
      </c>
      <c r="O53" s="186">
        <f t="shared" si="3"/>
        <v>161.52000000000001</v>
      </c>
      <c r="P53" s="186">
        <f t="shared" si="4"/>
        <v>627.1065485299946</v>
      </c>
      <c r="Q53" s="186">
        <f t="shared" si="7"/>
        <v>788.63</v>
      </c>
      <c r="R53" s="186">
        <f t="shared" si="5"/>
        <v>56379.691083999453</v>
      </c>
    </row>
    <row r="54" spans="1:18" x14ac:dyDescent="0.25">
      <c r="A54" s="135">
        <f t="shared" si="8"/>
        <v>46113</v>
      </c>
      <c r="B54" s="136">
        <v>41</v>
      </c>
      <c r="C54" s="137">
        <f t="shared" si="9"/>
        <v>78828.859643393371</v>
      </c>
      <c r="D54" s="138">
        <f t="shared" si="1"/>
        <v>223.35</v>
      </c>
      <c r="E54" s="138">
        <f t="shared" si="0"/>
        <v>879.29104273146538</v>
      </c>
      <c r="F54" s="138">
        <f t="shared" si="6"/>
        <v>1102.6400000000001</v>
      </c>
      <c r="G54" s="138">
        <f t="shared" si="2"/>
        <v>77949.568600661907</v>
      </c>
      <c r="L54" s="185">
        <f t="shared" si="10"/>
        <v>46113</v>
      </c>
      <c r="M54" s="143">
        <v>41</v>
      </c>
      <c r="N54" s="151">
        <f t="shared" si="11"/>
        <v>56379.691083999453</v>
      </c>
      <c r="O54" s="186">
        <f t="shared" si="3"/>
        <v>159.74</v>
      </c>
      <c r="P54" s="186">
        <f t="shared" si="4"/>
        <v>628.88335041749622</v>
      </c>
      <c r="Q54" s="186">
        <f t="shared" si="7"/>
        <v>788.63</v>
      </c>
      <c r="R54" s="186">
        <f t="shared" si="5"/>
        <v>55750.807733581954</v>
      </c>
    </row>
    <row r="55" spans="1:18" x14ac:dyDescent="0.25">
      <c r="A55" s="135">
        <f t="shared" si="8"/>
        <v>46143</v>
      </c>
      <c r="B55" s="136">
        <v>42</v>
      </c>
      <c r="C55" s="137">
        <f t="shared" si="9"/>
        <v>77949.568600661907</v>
      </c>
      <c r="D55" s="138">
        <f t="shared" si="1"/>
        <v>220.86</v>
      </c>
      <c r="E55" s="138">
        <f t="shared" si="0"/>
        <v>881.78236735253802</v>
      </c>
      <c r="F55" s="138">
        <f t="shared" si="6"/>
        <v>1102.6400000000001</v>
      </c>
      <c r="G55" s="138">
        <f t="shared" si="2"/>
        <v>77067.786233309365</v>
      </c>
      <c r="L55" s="185">
        <f t="shared" si="10"/>
        <v>46143</v>
      </c>
      <c r="M55" s="143">
        <v>42</v>
      </c>
      <c r="N55" s="151">
        <f t="shared" si="11"/>
        <v>55750.807733581954</v>
      </c>
      <c r="O55" s="186">
        <f t="shared" si="3"/>
        <v>157.96</v>
      </c>
      <c r="P55" s="186">
        <f t="shared" si="4"/>
        <v>630.66518657701249</v>
      </c>
      <c r="Q55" s="186">
        <f t="shared" si="7"/>
        <v>788.63</v>
      </c>
      <c r="R55" s="186">
        <f t="shared" si="5"/>
        <v>55120.142547004943</v>
      </c>
    </row>
    <row r="56" spans="1:18" x14ac:dyDescent="0.25">
      <c r="A56" s="135">
        <f t="shared" si="8"/>
        <v>46174</v>
      </c>
      <c r="B56" s="136">
        <v>43</v>
      </c>
      <c r="C56" s="137">
        <f t="shared" si="9"/>
        <v>77067.786233309365</v>
      </c>
      <c r="D56" s="138">
        <f t="shared" si="1"/>
        <v>218.36</v>
      </c>
      <c r="E56" s="138">
        <f t="shared" si="0"/>
        <v>884.28075072670345</v>
      </c>
      <c r="F56" s="138">
        <f t="shared" si="6"/>
        <v>1102.6400000000001</v>
      </c>
      <c r="G56" s="138">
        <f t="shared" si="2"/>
        <v>76183.505482582666</v>
      </c>
      <c r="L56" s="185">
        <f t="shared" si="10"/>
        <v>46174</v>
      </c>
      <c r="M56" s="143">
        <v>43</v>
      </c>
      <c r="N56" s="151">
        <f t="shared" si="11"/>
        <v>55120.142547004943</v>
      </c>
      <c r="O56" s="186">
        <f t="shared" si="3"/>
        <v>156.16999999999999</v>
      </c>
      <c r="P56" s="186">
        <f t="shared" si="4"/>
        <v>632.45207127231402</v>
      </c>
      <c r="Q56" s="186">
        <f t="shared" si="7"/>
        <v>788.63</v>
      </c>
      <c r="R56" s="186">
        <f t="shared" si="5"/>
        <v>54487.690475732627</v>
      </c>
    </row>
    <row r="57" spans="1:18" x14ac:dyDescent="0.25">
      <c r="A57" s="135">
        <f t="shared" si="8"/>
        <v>46204</v>
      </c>
      <c r="B57" s="136">
        <v>44</v>
      </c>
      <c r="C57" s="137">
        <f t="shared" si="9"/>
        <v>76183.505482582666</v>
      </c>
      <c r="D57" s="138">
        <f t="shared" si="1"/>
        <v>215.85</v>
      </c>
      <c r="E57" s="138">
        <f t="shared" si="0"/>
        <v>886.78621285376244</v>
      </c>
      <c r="F57" s="138">
        <f t="shared" si="6"/>
        <v>1102.6400000000001</v>
      </c>
      <c r="G57" s="138">
        <f t="shared" si="2"/>
        <v>75296.719269728899</v>
      </c>
      <c r="L57" s="185">
        <f t="shared" si="10"/>
        <v>46204</v>
      </c>
      <c r="M57" s="143">
        <v>44</v>
      </c>
      <c r="N57" s="151">
        <f t="shared" si="11"/>
        <v>54487.690475732627</v>
      </c>
      <c r="O57" s="186">
        <f t="shared" si="3"/>
        <v>154.38</v>
      </c>
      <c r="P57" s="186">
        <f t="shared" si="4"/>
        <v>634.24401880758558</v>
      </c>
      <c r="Q57" s="186">
        <f t="shared" si="7"/>
        <v>788.63</v>
      </c>
      <c r="R57" s="186">
        <f t="shared" si="5"/>
        <v>53853.446456925041</v>
      </c>
    </row>
    <row r="58" spans="1:18" x14ac:dyDescent="0.25">
      <c r="A58" s="135">
        <f t="shared" si="8"/>
        <v>46235</v>
      </c>
      <c r="B58" s="136">
        <v>45</v>
      </c>
      <c r="C58" s="137">
        <f t="shared" si="9"/>
        <v>75296.719269728899</v>
      </c>
      <c r="D58" s="138">
        <f t="shared" si="1"/>
        <v>213.34</v>
      </c>
      <c r="E58" s="138">
        <f t="shared" si="0"/>
        <v>889.29877379018149</v>
      </c>
      <c r="F58" s="138">
        <f t="shared" si="6"/>
        <v>1102.6400000000001</v>
      </c>
      <c r="G58" s="138">
        <f t="shared" si="2"/>
        <v>74407.420495938713</v>
      </c>
      <c r="L58" s="185">
        <f t="shared" si="10"/>
        <v>46235</v>
      </c>
      <c r="M58" s="143">
        <v>45</v>
      </c>
      <c r="N58" s="151">
        <f t="shared" si="11"/>
        <v>53853.446456925041</v>
      </c>
      <c r="O58" s="186">
        <f t="shared" si="3"/>
        <v>152.58000000000001</v>
      </c>
      <c r="P58" s="186">
        <f t="shared" si="4"/>
        <v>636.04104352754041</v>
      </c>
      <c r="Q58" s="186">
        <f t="shared" si="7"/>
        <v>788.63</v>
      </c>
      <c r="R58" s="186">
        <f t="shared" si="5"/>
        <v>53217.405413397501</v>
      </c>
    </row>
    <row r="59" spans="1:18" x14ac:dyDescent="0.25">
      <c r="A59" s="135">
        <f t="shared" si="8"/>
        <v>46266</v>
      </c>
      <c r="B59" s="136">
        <v>46</v>
      </c>
      <c r="C59" s="137">
        <f t="shared" si="9"/>
        <v>74407.420495938713</v>
      </c>
      <c r="D59" s="138">
        <f t="shared" si="1"/>
        <v>210.82</v>
      </c>
      <c r="E59" s="138">
        <f t="shared" si="0"/>
        <v>891.81845364925368</v>
      </c>
      <c r="F59" s="138">
        <f t="shared" si="6"/>
        <v>1102.6400000000001</v>
      </c>
      <c r="G59" s="138">
        <f t="shared" si="2"/>
        <v>73515.602042289465</v>
      </c>
      <c r="L59" s="185">
        <f t="shared" si="10"/>
        <v>46266</v>
      </c>
      <c r="M59" s="143">
        <v>46</v>
      </c>
      <c r="N59" s="151">
        <f t="shared" si="11"/>
        <v>53217.405413397501</v>
      </c>
      <c r="O59" s="186">
        <f t="shared" si="3"/>
        <v>150.78</v>
      </c>
      <c r="P59" s="186">
        <f t="shared" si="4"/>
        <v>637.84315981753502</v>
      </c>
      <c r="Q59" s="186">
        <f t="shared" si="7"/>
        <v>788.63</v>
      </c>
      <c r="R59" s="186">
        <f t="shared" si="5"/>
        <v>52579.562253579963</v>
      </c>
    </row>
    <row r="60" spans="1:18" x14ac:dyDescent="0.25">
      <c r="A60" s="135">
        <f t="shared" si="8"/>
        <v>46296</v>
      </c>
      <c r="B60" s="136">
        <v>47</v>
      </c>
      <c r="C60" s="137">
        <f t="shared" si="9"/>
        <v>73515.602042289465</v>
      </c>
      <c r="D60" s="138">
        <f t="shared" si="1"/>
        <v>208.29</v>
      </c>
      <c r="E60" s="138">
        <f t="shared" si="0"/>
        <v>894.34527260125981</v>
      </c>
      <c r="F60" s="138">
        <f t="shared" si="6"/>
        <v>1102.6400000000001</v>
      </c>
      <c r="G60" s="138">
        <f t="shared" si="2"/>
        <v>72621.256769688203</v>
      </c>
      <c r="L60" s="185">
        <f t="shared" si="10"/>
        <v>46296</v>
      </c>
      <c r="M60" s="143">
        <v>47</v>
      </c>
      <c r="N60" s="151">
        <f t="shared" si="11"/>
        <v>52579.562253579963</v>
      </c>
      <c r="O60" s="186">
        <f t="shared" si="3"/>
        <v>148.97999999999999</v>
      </c>
      <c r="P60" s="186">
        <f t="shared" si="4"/>
        <v>639.65038210368471</v>
      </c>
      <c r="Q60" s="186">
        <f t="shared" si="7"/>
        <v>788.63</v>
      </c>
      <c r="R60" s="186">
        <f t="shared" si="5"/>
        <v>51939.911871476281</v>
      </c>
    </row>
    <row r="61" spans="1:18" x14ac:dyDescent="0.25">
      <c r="A61" s="135">
        <f t="shared" si="8"/>
        <v>46327</v>
      </c>
      <c r="B61" s="136">
        <v>48</v>
      </c>
      <c r="C61" s="137">
        <f t="shared" si="9"/>
        <v>72621.256769688203</v>
      </c>
      <c r="D61" s="138">
        <f t="shared" si="1"/>
        <v>205.76</v>
      </c>
      <c r="E61" s="138">
        <f t="shared" si="0"/>
        <v>896.87925087362999</v>
      </c>
      <c r="F61" s="138">
        <f t="shared" si="6"/>
        <v>1102.6400000000001</v>
      </c>
      <c r="G61" s="138">
        <f t="shared" si="2"/>
        <v>71724.377518814566</v>
      </c>
      <c r="L61" s="185">
        <f t="shared" si="10"/>
        <v>46327</v>
      </c>
      <c r="M61" s="143">
        <v>48</v>
      </c>
      <c r="N61" s="151">
        <f t="shared" si="11"/>
        <v>51939.911871476281</v>
      </c>
      <c r="O61" s="186">
        <f t="shared" si="3"/>
        <v>147.16</v>
      </c>
      <c r="P61" s="186">
        <f t="shared" si="4"/>
        <v>641.46272485297857</v>
      </c>
      <c r="Q61" s="186">
        <f t="shared" si="7"/>
        <v>788.63</v>
      </c>
      <c r="R61" s="186">
        <f t="shared" si="5"/>
        <v>51298.449146623301</v>
      </c>
    </row>
    <row r="62" spans="1:18" x14ac:dyDescent="0.25">
      <c r="A62" s="135">
        <f t="shared" si="8"/>
        <v>46357</v>
      </c>
      <c r="B62" s="136">
        <v>49</v>
      </c>
      <c r="C62" s="137">
        <f t="shared" si="9"/>
        <v>71724.377518814566</v>
      </c>
      <c r="D62" s="138">
        <f t="shared" si="1"/>
        <v>203.22</v>
      </c>
      <c r="E62" s="138">
        <f t="shared" si="0"/>
        <v>899.42040875110536</v>
      </c>
      <c r="F62" s="138">
        <f t="shared" si="6"/>
        <v>1102.6400000000001</v>
      </c>
      <c r="G62" s="138">
        <f t="shared" si="2"/>
        <v>70824.957110063464</v>
      </c>
      <c r="L62" s="185">
        <f t="shared" si="10"/>
        <v>46357</v>
      </c>
      <c r="M62" s="143">
        <v>49</v>
      </c>
      <c r="N62" s="151">
        <f t="shared" si="11"/>
        <v>51298.449146623301</v>
      </c>
      <c r="O62" s="186">
        <f t="shared" si="3"/>
        <v>145.35</v>
      </c>
      <c r="P62" s="186">
        <f t="shared" si="4"/>
        <v>643.28020257339529</v>
      </c>
      <c r="Q62" s="186">
        <f t="shared" si="7"/>
        <v>788.63</v>
      </c>
      <c r="R62" s="186">
        <f t="shared" si="5"/>
        <v>50655.168944049903</v>
      </c>
    </row>
    <row r="63" spans="1:18" x14ac:dyDescent="0.25">
      <c r="A63" s="135">
        <f t="shared" si="8"/>
        <v>46388</v>
      </c>
      <c r="B63" s="136">
        <v>50</v>
      </c>
      <c r="C63" s="137">
        <f t="shared" si="9"/>
        <v>70824.957110063464</v>
      </c>
      <c r="D63" s="138">
        <f t="shared" si="1"/>
        <v>200.67</v>
      </c>
      <c r="E63" s="138">
        <f t="shared" si="0"/>
        <v>901.96876657590019</v>
      </c>
      <c r="F63" s="138">
        <f t="shared" si="6"/>
        <v>1102.6400000000001</v>
      </c>
      <c r="G63" s="138">
        <f t="shared" si="2"/>
        <v>69922.988343487566</v>
      </c>
      <c r="L63" s="185">
        <f t="shared" si="10"/>
        <v>46388</v>
      </c>
      <c r="M63" s="143">
        <v>50</v>
      </c>
      <c r="N63" s="151">
        <f t="shared" si="11"/>
        <v>50655.168944049903</v>
      </c>
      <c r="O63" s="186">
        <f t="shared" si="3"/>
        <v>143.52000000000001</v>
      </c>
      <c r="P63" s="186">
        <f t="shared" si="4"/>
        <v>645.10282981401986</v>
      </c>
      <c r="Q63" s="186">
        <f t="shared" si="7"/>
        <v>788.63</v>
      </c>
      <c r="R63" s="186">
        <f t="shared" si="5"/>
        <v>50010.06611423588</v>
      </c>
    </row>
    <row r="64" spans="1:18" x14ac:dyDescent="0.25">
      <c r="A64" s="135">
        <f t="shared" si="8"/>
        <v>46419</v>
      </c>
      <c r="B64" s="136">
        <v>51</v>
      </c>
      <c r="C64" s="137">
        <f t="shared" si="9"/>
        <v>69922.988343487566</v>
      </c>
      <c r="D64" s="138">
        <f t="shared" si="1"/>
        <v>198.12</v>
      </c>
      <c r="E64" s="138">
        <f t="shared" si="0"/>
        <v>904.52434474786526</v>
      </c>
      <c r="F64" s="138">
        <f t="shared" si="6"/>
        <v>1102.6400000000001</v>
      </c>
      <c r="G64" s="138">
        <f t="shared" si="2"/>
        <v>69018.463998739695</v>
      </c>
      <c r="L64" s="185">
        <f t="shared" si="10"/>
        <v>46419</v>
      </c>
      <c r="M64" s="143">
        <v>51</v>
      </c>
      <c r="N64" s="151">
        <f t="shared" si="11"/>
        <v>50010.06611423588</v>
      </c>
      <c r="O64" s="186">
        <f t="shared" si="3"/>
        <v>141.69999999999999</v>
      </c>
      <c r="P64" s="186">
        <f t="shared" si="4"/>
        <v>646.93062116515966</v>
      </c>
      <c r="Q64" s="186">
        <f t="shared" si="7"/>
        <v>788.63</v>
      </c>
      <c r="R64" s="186">
        <f t="shared" si="5"/>
        <v>49363.135493070724</v>
      </c>
    </row>
    <row r="65" spans="1:18" x14ac:dyDescent="0.25">
      <c r="A65" s="135">
        <f t="shared" si="8"/>
        <v>46447</v>
      </c>
      <c r="B65" s="136">
        <v>52</v>
      </c>
      <c r="C65" s="137">
        <f t="shared" si="9"/>
        <v>69018.463998739695</v>
      </c>
      <c r="D65" s="138">
        <f t="shared" si="1"/>
        <v>195.55</v>
      </c>
      <c r="E65" s="138">
        <f t="shared" si="0"/>
        <v>907.08716372465074</v>
      </c>
      <c r="F65" s="138">
        <f t="shared" si="6"/>
        <v>1102.6400000000001</v>
      </c>
      <c r="G65" s="138">
        <f t="shared" si="2"/>
        <v>68111.376835015049</v>
      </c>
      <c r="L65" s="185">
        <f t="shared" si="10"/>
        <v>46447</v>
      </c>
      <c r="M65" s="143">
        <v>52</v>
      </c>
      <c r="N65" s="151">
        <f t="shared" si="11"/>
        <v>49363.135493070724</v>
      </c>
      <c r="O65" s="186">
        <f t="shared" si="3"/>
        <v>139.86000000000001</v>
      </c>
      <c r="P65" s="186">
        <f t="shared" si="4"/>
        <v>648.76359125846091</v>
      </c>
      <c r="Q65" s="186">
        <f t="shared" si="7"/>
        <v>788.63</v>
      </c>
      <c r="R65" s="186">
        <f t="shared" si="5"/>
        <v>48714.371901812265</v>
      </c>
    </row>
    <row r="66" spans="1:18" x14ac:dyDescent="0.25">
      <c r="A66" s="135">
        <f t="shared" si="8"/>
        <v>46478</v>
      </c>
      <c r="B66" s="136">
        <v>53</v>
      </c>
      <c r="C66" s="137">
        <f t="shared" si="9"/>
        <v>68111.376835015049</v>
      </c>
      <c r="D66" s="138">
        <f t="shared" si="1"/>
        <v>192.98</v>
      </c>
      <c r="E66" s="138">
        <f t="shared" si="0"/>
        <v>909.65724402187061</v>
      </c>
      <c r="F66" s="138">
        <f t="shared" si="6"/>
        <v>1102.6400000000001</v>
      </c>
      <c r="G66" s="138">
        <f t="shared" si="2"/>
        <v>67201.719590993176</v>
      </c>
      <c r="L66" s="185">
        <f t="shared" si="10"/>
        <v>46478</v>
      </c>
      <c r="M66" s="143">
        <v>53</v>
      </c>
      <c r="N66" s="151">
        <f t="shared" si="11"/>
        <v>48714.371901812265</v>
      </c>
      <c r="O66" s="186">
        <f t="shared" si="3"/>
        <v>138.02000000000001</v>
      </c>
      <c r="P66" s="186">
        <f t="shared" si="4"/>
        <v>650.60175476702659</v>
      </c>
      <c r="Q66" s="186">
        <f t="shared" si="7"/>
        <v>788.63</v>
      </c>
      <c r="R66" s="186">
        <f t="shared" si="5"/>
        <v>48063.770147045238</v>
      </c>
    </row>
    <row r="67" spans="1:18" x14ac:dyDescent="0.25">
      <c r="A67" s="135">
        <f t="shared" si="8"/>
        <v>46508</v>
      </c>
      <c r="B67" s="136">
        <v>54</v>
      </c>
      <c r="C67" s="137">
        <f t="shared" si="9"/>
        <v>67201.719590993176</v>
      </c>
      <c r="D67" s="138">
        <f t="shared" si="1"/>
        <v>190.4</v>
      </c>
      <c r="E67" s="138">
        <f t="shared" si="0"/>
        <v>912.23460621326592</v>
      </c>
      <c r="F67" s="138">
        <f t="shared" si="6"/>
        <v>1102.6400000000001</v>
      </c>
      <c r="G67" s="138">
        <f t="shared" si="2"/>
        <v>66289.484984779905</v>
      </c>
      <c r="L67" s="185">
        <f t="shared" si="10"/>
        <v>46508</v>
      </c>
      <c r="M67" s="143">
        <v>54</v>
      </c>
      <c r="N67" s="151">
        <f t="shared" si="11"/>
        <v>48063.770147045238</v>
      </c>
      <c r="O67" s="186">
        <f t="shared" si="3"/>
        <v>136.18</v>
      </c>
      <c r="P67" s="186">
        <f t="shared" si="4"/>
        <v>652.44512640553319</v>
      </c>
      <c r="Q67" s="186">
        <f t="shared" si="7"/>
        <v>788.63</v>
      </c>
      <c r="R67" s="186">
        <f t="shared" si="5"/>
        <v>47411.325020639706</v>
      </c>
    </row>
    <row r="68" spans="1:18" x14ac:dyDescent="0.25">
      <c r="A68" s="135">
        <f t="shared" si="8"/>
        <v>46539</v>
      </c>
      <c r="B68" s="136">
        <v>55</v>
      </c>
      <c r="C68" s="137">
        <f t="shared" si="9"/>
        <v>66289.484984779905</v>
      </c>
      <c r="D68" s="138">
        <f t="shared" si="1"/>
        <v>187.82</v>
      </c>
      <c r="E68" s="138">
        <f t="shared" si="0"/>
        <v>914.81927093087018</v>
      </c>
      <c r="F68" s="138">
        <f t="shared" si="6"/>
        <v>1102.6400000000001</v>
      </c>
      <c r="G68" s="138">
        <f t="shared" si="2"/>
        <v>65374.665713849034</v>
      </c>
      <c r="L68" s="185">
        <f t="shared" si="10"/>
        <v>46539</v>
      </c>
      <c r="M68" s="143">
        <v>55</v>
      </c>
      <c r="N68" s="151">
        <f t="shared" si="11"/>
        <v>47411.325020639706</v>
      </c>
      <c r="O68" s="186">
        <f t="shared" si="3"/>
        <v>134.33000000000001</v>
      </c>
      <c r="P68" s="186">
        <f t="shared" si="4"/>
        <v>654.29372093034874</v>
      </c>
      <c r="Q68" s="186">
        <f t="shared" si="7"/>
        <v>788.63</v>
      </c>
      <c r="R68" s="186">
        <f t="shared" si="5"/>
        <v>46757.031299709357</v>
      </c>
    </row>
    <row r="69" spans="1:18" x14ac:dyDescent="0.25">
      <c r="A69" s="135">
        <f t="shared" si="8"/>
        <v>46569</v>
      </c>
      <c r="B69" s="136">
        <v>56</v>
      </c>
      <c r="C69" s="137">
        <f t="shared" si="9"/>
        <v>65374.665713849034</v>
      </c>
      <c r="D69" s="138">
        <f t="shared" si="1"/>
        <v>185.23</v>
      </c>
      <c r="E69" s="138">
        <f t="shared" si="0"/>
        <v>917.41125886517443</v>
      </c>
      <c r="F69" s="138">
        <f t="shared" si="6"/>
        <v>1102.6400000000001</v>
      </c>
      <c r="G69" s="138">
        <f t="shared" si="2"/>
        <v>64457.254454983857</v>
      </c>
      <c r="L69" s="185">
        <f t="shared" si="10"/>
        <v>46569</v>
      </c>
      <c r="M69" s="143">
        <v>56</v>
      </c>
      <c r="N69" s="151">
        <f t="shared" si="11"/>
        <v>46757.031299709357</v>
      </c>
      <c r="O69" s="186">
        <f t="shared" si="3"/>
        <v>132.47999999999999</v>
      </c>
      <c r="P69" s="186">
        <f t="shared" si="4"/>
        <v>656.14755313965156</v>
      </c>
      <c r="Q69" s="186">
        <f t="shared" si="7"/>
        <v>788.63</v>
      </c>
      <c r="R69" s="186">
        <f t="shared" si="5"/>
        <v>46100.883746569707</v>
      </c>
    </row>
    <row r="70" spans="1:18" x14ac:dyDescent="0.25">
      <c r="A70" s="135">
        <f t="shared" si="8"/>
        <v>46600</v>
      </c>
      <c r="B70" s="136">
        <v>57</v>
      </c>
      <c r="C70" s="137">
        <f t="shared" si="9"/>
        <v>64457.254454983857</v>
      </c>
      <c r="D70" s="138">
        <f t="shared" si="1"/>
        <v>182.63</v>
      </c>
      <c r="E70" s="138">
        <f t="shared" si="0"/>
        <v>920.01059076529236</v>
      </c>
      <c r="F70" s="138">
        <f t="shared" si="6"/>
        <v>1102.6400000000001</v>
      </c>
      <c r="G70" s="138">
        <f t="shared" si="2"/>
        <v>63537.243864218566</v>
      </c>
      <c r="L70" s="185">
        <f t="shared" si="10"/>
        <v>46600</v>
      </c>
      <c r="M70" s="143">
        <v>57</v>
      </c>
      <c r="N70" s="151">
        <f t="shared" si="11"/>
        <v>46100.883746569707</v>
      </c>
      <c r="O70" s="186">
        <f t="shared" si="3"/>
        <v>130.62</v>
      </c>
      <c r="P70" s="186">
        <f t="shared" si="4"/>
        <v>658.00663787354711</v>
      </c>
      <c r="Q70" s="186">
        <f t="shared" si="7"/>
        <v>788.63</v>
      </c>
      <c r="R70" s="186">
        <f t="shared" si="5"/>
        <v>45442.877108696157</v>
      </c>
    </row>
    <row r="71" spans="1:18" x14ac:dyDescent="0.25">
      <c r="A71" s="135">
        <f t="shared" si="8"/>
        <v>46631</v>
      </c>
      <c r="B71" s="136">
        <v>58</v>
      </c>
      <c r="C71" s="137">
        <f t="shared" si="9"/>
        <v>63537.243864218566</v>
      </c>
      <c r="D71" s="138">
        <f t="shared" si="1"/>
        <v>180.02</v>
      </c>
      <c r="E71" s="138">
        <f t="shared" si="0"/>
        <v>922.61728743912727</v>
      </c>
      <c r="F71" s="138">
        <f t="shared" si="6"/>
        <v>1102.6400000000001</v>
      </c>
      <c r="G71" s="138">
        <f t="shared" si="2"/>
        <v>62614.626576779439</v>
      </c>
      <c r="L71" s="185">
        <f t="shared" si="10"/>
        <v>46631</v>
      </c>
      <c r="M71" s="143">
        <v>58</v>
      </c>
      <c r="N71" s="151">
        <f t="shared" si="11"/>
        <v>45442.877108696157</v>
      </c>
      <c r="O71" s="186">
        <f t="shared" si="3"/>
        <v>128.75</v>
      </c>
      <c r="P71" s="186">
        <f t="shared" si="4"/>
        <v>659.87099001418892</v>
      </c>
      <c r="Q71" s="186">
        <f t="shared" si="7"/>
        <v>788.63</v>
      </c>
      <c r="R71" s="186">
        <f t="shared" si="5"/>
        <v>44783.006118681966</v>
      </c>
    </row>
    <row r="72" spans="1:18" x14ac:dyDescent="0.25">
      <c r="A72" s="135">
        <f t="shared" si="8"/>
        <v>46661</v>
      </c>
      <c r="B72" s="136">
        <v>59</v>
      </c>
      <c r="C72" s="137">
        <f t="shared" si="9"/>
        <v>62614.626576779439</v>
      </c>
      <c r="D72" s="138">
        <f t="shared" si="1"/>
        <v>177.41</v>
      </c>
      <c r="E72" s="138">
        <f t="shared" si="0"/>
        <v>925.23136975353816</v>
      </c>
      <c r="F72" s="138">
        <f t="shared" si="6"/>
        <v>1102.6400000000001</v>
      </c>
      <c r="G72" s="138">
        <f t="shared" si="2"/>
        <v>61689.395207025904</v>
      </c>
      <c r="L72" s="185">
        <f t="shared" si="10"/>
        <v>46661</v>
      </c>
      <c r="M72" s="143">
        <v>59</v>
      </c>
      <c r="N72" s="151">
        <f t="shared" si="11"/>
        <v>44783.006118681966</v>
      </c>
      <c r="O72" s="186">
        <f t="shared" si="3"/>
        <v>126.89</v>
      </c>
      <c r="P72" s="186">
        <f t="shared" si="4"/>
        <v>661.74062448589575</v>
      </c>
      <c r="Q72" s="186">
        <f t="shared" si="7"/>
        <v>788.63</v>
      </c>
      <c r="R72" s="186">
        <f t="shared" si="5"/>
        <v>44121.265494196072</v>
      </c>
    </row>
    <row r="73" spans="1:18" x14ac:dyDescent="0.25">
      <c r="A73" s="135">
        <f t="shared" si="8"/>
        <v>46692</v>
      </c>
      <c r="B73" s="136">
        <v>60</v>
      </c>
      <c r="C73" s="137">
        <f>G72</f>
        <v>61689.395207025904</v>
      </c>
      <c r="D73" s="138">
        <f>ROUND(C73*$E$10/12,2)</f>
        <v>174.79</v>
      </c>
      <c r="E73" s="138">
        <f t="shared" si="0"/>
        <v>927.85285863450656</v>
      </c>
      <c r="F73" s="138">
        <f t="shared" si="6"/>
        <v>1102.6400000000001</v>
      </c>
      <c r="G73" s="138">
        <f>C73-E73</f>
        <v>60761.542348391398</v>
      </c>
      <c r="L73" s="185">
        <f t="shared" si="10"/>
        <v>46692</v>
      </c>
      <c r="M73" s="143">
        <v>60</v>
      </c>
      <c r="N73" s="151">
        <f>R72</f>
        <v>44121.265494196072</v>
      </c>
      <c r="O73" s="186">
        <f t="shared" si="3"/>
        <v>125.01</v>
      </c>
      <c r="P73" s="186">
        <f t="shared" si="4"/>
        <v>663.61555625527239</v>
      </c>
      <c r="Q73" s="186">
        <f t="shared" si="7"/>
        <v>788.63</v>
      </c>
      <c r="R73" s="186">
        <f>N73-P73</f>
        <v>43457.649937940798</v>
      </c>
    </row>
    <row r="74" spans="1:18" x14ac:dyDescent="0.25">
      <c r="A74" s="135">
        <f t="shared" si="8"/>
        <v>46722</v>
      </c>
      <c r="B74" s="136">
        <v>61</v>
      </c>
      <c r="C74" s="137">
        <f t="shared" ref="C74:C133" si="12">G73</f>
        <v>60761.542348391398</v>
      </c>
      <c r="D74" s="138">
        <f t="shared" ref="D74:D133" si="13">ROUND(C74*$E$10/12,2)</f>
        <v>172.16</v>
      </c>
      <c r="E74" s="138">
        <f t="shared" si="0"/>
        <v>930.48177506730428</v>
      </c>
      <c r="F74" s="138">
        <f t="shared" si="6"/>
        <v>1102.6400000000001</v>
      </c>
      <c r="G74" s="138">
        <f t="shared" ref="G74:G133" si="14">C74-E74</f>
        <v>59831.060573324095</v>
      </c>
      <c r="L74" s="185">
        <f t="shared" si="10"/>
        <v>46722</v>
      </c>
      <c r="M74" s="143">
        <v>61</v>
      </c>
      <c r="N74" s="151">
        <f t="shared" ref="N74:N133" si="15">R73</f>
        <v>43457.649937940798</v>
      </c>
      <c r="O74" s="186">
        <f t="shared" si="3"/>
        <v>123.13</v>
      </c>
      <c r="P74" s="186">
        <f t="shared" si="4"/>
        <v>665.49580033132895</v>
      </c>
      <c r="Q74" s="186">
        <f t="shared" si="7"/>
        <v>788.63</v>
      </c>
      <c r="R74" s="186">
        <f t="shared" ref="R74:R133" si="16">N74-P74</f>
        <v>42792.154137609468</v>
      </c>
    </row>
    <row r="75" spans="1:18" x14ac:dyDescent="0.25">
      <c r="A75" s="135">
        <f t="shared" si="8"/>
        <v>46753</v>
      </c>
      <c r="B75" s="136">
        <v>62</v>
      </c>
      <c r="C75" s="137">
        <f t="shared" si="12"/>
        <v>59831.060573324095</v>
      </c>
      <c r="D75" s="138">
        <f t="shared" si="13"/>
        <v>169.52</v>
      </c>
      <c r="E75" s="138">
        <f t="shared" si="0"/>
        <v>933.1181400966617</v>
      </c>
      <c r="F75" s="138">
        <f t="shared" si="6"/>
        <v>1102.6400000000001</v>
      </c>
      <c r="G75" s="138">
        <f t="shared" si="14"/>
        <v>58897.942433227436</v>
      </c>
      <c r="L75" s="185">
        <f t="shared" si="10"/>
        <v>46753</v>
      </c>
      <c r="M75" s="143">
        <v>62</v>
      </c>
      <c r="N75" s="151">
        <f t="shared" si="15"/>
        <v>42792.154137609468</v>
      </c>
      <c r="O75" s="186">
        <f t="shared" si="3"/>
        <v>121.24</v>
      </c>
      <c r="P75" s="186">
        <f t="shared" si="4"/>
        <v>667.3813717656011</v>
      </c>
      <c r="Q75" s="186">
        <f t="shared" si="7"/>
        <v>788.63</v>
      </c>
      <c r="R75" s="186">
        <f t="shared" si="16"/>
        <v>42124.772765843867</v>
      </c>
    </row>
    <row r="76" spans="1:18" x14ac:dyDescent="0.25">
      <c r="A76" s="135">
        <f t="shared" si="8"/>
        <v>46784</v>
      </c>
      <c r="B76" s="136">
        <v>63</v>
      </c>
      <c r="C76" s="137">
        <f t="shared" si="12"/>
        <v>58897.942433227436</v>
      </c>
      <c r="D76" s="138">
        <f t="shared" si="13"/>
        <v>166.88</v>
      </c>
      <c r="E76" s="138">
        <f t="shared" si="0"/>
        <v>935.76197482693556</v>
      </c>
      <c r="F76" s="138">
        <f t="shared" si="6"/>
        <v>1102.6400000000001</v>
      </c>
      <c r="G76" s="138">
        <f t="shared" si="14"/>
        <v>57962.1804584005</v>
      </c>
      <c r="L76" s="185">
        <f t="shared" si="10"/>
        <v>46784</v>
      </c>
      <c r="M76" s="143">
        <v>63</v>
      </c>
      <c r="N76" s="151">
        <f t="shared" si="15"/>
        <v>42124.772765843867</v>
      </c>
      <c r="O76" s="186">
        <f t="shared" si="3"/>
        <v>119.35</v>
      </c>
      <c r="P76" s="186">
        <f t="shared" si="4"/>
        <v>669.2722856522704</v>
      </c>
      <c r="Q76" s="186">
        <f t="shared" si="7"/>
        <v>788.63</v>
      </c>
      <c r="R76" s="186">
        <f t="shared" si="16"/>
        <v>41455.5004801916</v>
      </c>
    </row>
    <row r="77" spans="1:18" x14ac:dyDescent="0.25">
      <c r="A77" s="135">
        <f t="shared" si="8"/>
        <v>46813</v>
      </c>
      <c r="B77" s="136">
        <v>64</v>
      </c>
      <c r="C77" s="137">
        <f t="shared" si="12"/>
        <v>57962.1804584005</v>
      </c>
      <c r="D77" s="138">
        <f t="shared" si="13"/>
        <v>164.23</v>
      </c>
      <c r="E77" s="138">
        <f t="shared" si="0"/>
        <v>938.41330042227855</v>
      </c>
      <c r="F77" s="138">
        <f t="shared" si="6"/>
        <v>1102.6400000000001</v>
      </c>
      <c r="G77" s="138">
        <f t="shared" si="14"/>
        <v>57023.767157978218</v>
      </c>
      <c r="L77" s="185">
        <f t="shared" si="10"/>
        <v>46813</v>
      </c>
      <c r="M77" s="143">
        <v>64</v>
      </c>
      <c r="N77" s="151">
        <f t="shared" si="15"/>
        <v>41455.5004801916</v>
      </c>
      <c r="O77" s="186">
        <f t="shared" si="3"/>
        <v>117.46</v>
      </c>
      <c r="P77" s="186">
        <f t="shared" si="4"/>
        <v>671.1685571282851</v>
      </c>
      <c r="Q77" s="186">
        <f t="shared" si="7"/>
        <v>788.63</v>
      </c>
      <c r="R77" s="186">
        <f t="shared" si="16"/>
        <v>40784.331923063313</v>
      </c>
    </row>
    <row r="78" spans="1:18" x14ac:dyDescent="0.25">
      <c r="A78" s="135">
        <f t="shared" si="8"/>
        <v>46844</v>
      </c>
      <c r="B78" s="136">
        <v>65</v>
      </c>
      <c r="C78" s="137">
        <f t="shared" si="12"/>
        <v>57023.767157978218</v>
      </c>
      <c r="D78" s="138">
        <f t="shared" si="13"/>
        <v>161.57</v>
      </c>
      <c r="E78" s="138">
        <f t="shared" ref="E78:E132" si="17">PPMT($E$10/12,B78,$E$7,-$E$8,$E$9,0)</f>
        <v>941.07213810680844</v>
      </c>
      <c r="F78" s="138">
        <f t="shared" si="6"/>
        <v>1102.6400000000001</v>
      </c>
      <c r="G78" s="138">
        <f t="shared" si="14"/>
        <v>56082.695019871411</v>
      </c>
      <c r="L78" s="185">
        <f t="shared" si="10"/>
        <v>46844</v>
      </c>
      <c r="M78" s="143">
        <v>65</v>
      </c>
      <c r="N78" s="151">
        <f t="shared" si="15"/>
        <v>40784.331923063313</v>
      </c>
      <c r="O78" s="186">
        <f t="shared" si="3"/>
        <v>115.56</v>
      </c>
      <c r="P78" s="186">
        <f t="shared" si="4"/>
        <v>673.07020137348195</v>
      </c>
      <c r="Q78" s="186">
        <f t="shared" si="7"/>
        <v>788.63</v>
      </c>
      <c r="R78" s="186">
        <f t="shared" si="16"/>
        <v>40111.261721689829</v>
      </c>
    </row>
    <row r="79" spans="1:18" x14ac:dyDescent="0.25">
      <c r="A79" s="135">
        <f t="shared" si="8"/>
        <v>46874</v>
      </c>
      <c r="B79" s="136">
        <v>66</v>
      </c>
      <c r="C79" s="137">
        <f t="shared" si="12"/>
        <v>56082.695019871411</v>
      </c>
      <c r="D79" s="138">
        <f t="shared" si="13"/>
        <v>158.9</v>
      </c>
      <c r="E79" s="138">
        <f t="shared" si="17"/>
        <v>943.73850916477761</v>
      </c>
      <c r="F79" s="138">
        <f t="shared" si="6"/>
        <v>1102.6400000000001</v>
      </c>
      <c r="G79" s="138">
        <f t="shared" si="14"/>
        <v>55138.95651070663</v>
      </c>
      <c r="L79" s="185">
        <f t="shared" si="10"/>
        <v>46874</v>
      </c>
      <c r="M79" s="143">
        <v>66</v>
      </c>
      <c r="N79" s="151">
        <f t="shared" si="15"/>
        <v>40111.261721689829</v>
      </c>
      <c r="O79" s="186">
        <f t="shared" ref="O79:O133" si="18">ROUND(N79*$P$10/12,2)</f>
        <v>113.65</v>
      </c>
      <c r="P79" s="186">
        <f t="shared" ref="P79:P132" si="19">PPMT($P$10/12,M79,$P$7,-$P$8,$P$9,0)</f>
        <v>674.97723361070678</v>
      </c>
      <c r="Q79" s="186">
        <f t="shared" si="7"/>
        <v>788.63</v>
      </c>
      <c r="R79" s="186">
        <f t="shared" si="16"/>
        <v>39436.284488079124</v>
      </c>
    </row>
    <row r="80" spans="1:18" x14ac:dyDescent="0.25">
      <c r="A80" s="135">
        <f t="shared" si="8"/>
        <v>46905</v>
      </c>
      <c r="B80" s="136">
        <v>67</v>
      </c>
      <c r="C80" s="137">
        <f t="shared" si="12"/>
        <v>55138.95651070663</v>
      </c>
      <c r="D80" s="138">
        <f t="shared" si="13"/>
        <v>156.22999999999999</v>
      </c>
      <c r="E80" s="138">
        <f t="shared" si="17"/>
        <v>946.41243494074456</v>
      </c>
      <c r="F80" s="138">
        <f t="shared" ref="F80:F132" si="20">F79</f>
        <v>1102.6400000000001</v>
      </c>
      <c r="G80" s="138">
        <f t="shared" si="14"/>
        <v>54192.544075765887</v>
      </c>
      <c r="L80" s="185">
        <f t="shared" si="10"/>
        <v>46905</v>
      </c>
      <c r="M80" s="143">
        <v>67</v>
      </c>
      <c r="N80" s="151">
        <f t="shared" si="15"/>
        <v>39436.284488079124</v>
      </c>
      <c r="O80" s="186">
        <f t="shared" si="18"/>
        <v>111.74</v>
      </c>
      <c r="P80" s="186">
        <f t="shared" si="19"/>
        <v>676.88966910593706</v>
      </c>
      <c r="Q80" s="186">
        <f t="shared" ref="Q80:Q132" si="21">Q79</f>
        <v>788.63</v>
      </c>
      <c r="R80" s="186">
        <f t="shared" si="16"/>
        <v>38759.394818973189</v>
      </c>
    </row>
    <row r="81" spans="1:18" x14ac:dyDescent="0.25">
      <c r="A81" s="135">
        <f t="shared" ref="A81:A133" si="22">EDATE(A80,1)</f>
        <v>46935</v>
      </c>
      <c r="B81" s="136">
        <v>68</v>
      </c>
      <c r="C81" s="137">
        <f t="shared" si="12"/>
        <v>54192.544075765887</v>
      </c>
      <c r="D81" s="138">
        <f t="shared" si="13"/>
        <v>153.55000000000001</v>
      </c>
      <c r="E81" s="138">
        <f t="shared" si="17"/>
        <v>949.09393683974315</v>
      </c>
      <c r="F81" s="138">
        <f t="shared" si="20"/>
        <v>1102.6400000000001</v>
      </c>
      <c r="G81" s="138">
        <f t="shared" si="14"/>
        <v>53243.450138926142</v>
      </c>
      <c r="L81" s="185">
        <f t="shared" ref="L81:L133" si="23">EDATE(L80,1)</f>
        <v>46935</v>
      </c>
      <c r="M81" s="143">
        <v>68</v>
      </c>
      <c r="N81" s="151">
        <f t="shared" si="15"/>
        <v>38759.394818973189</v>
      </c>
      <c r="O81" s="186">
        <f t="shared" si="18"/>
        <v>109.82</v>
      </c>
      <c r="P81" s="186">
        <f t="shared" si="19"/>
        <v>678.80752316840392</v>
      </c>
      <c r="Q81" s="186">
        <f t="shared" si="21"/>
        <v>788.63</v>
      </c>
      <c r="R81" s="186">
        <f t="shared" si="16"/>
        <v>38080.587295804784</v>
      </c>
    </row>
    <row r="82" spans="1:18" x14ac:dyDescent="0.25">
      <c r="A82" s="135">
        <f t="shared" si="22"/>
        <v>46966</v>
      </c>
      <c r="B82" s="136">
        <v>69</v>
      </c>
      <c r="C82" s="137">
        <f t="shared" si="12"/>
        <v>53243.450138926142</v>
      </c>
      <c r="D82" s="138">
        <f t="shared" si="13"/>
        <v>150.86000000000001</v>
      </c>
      <c r="E82" s="138">
        <f t="shared" si="17"/>
        <v>951.78303632745587</v>
      </c>
      <c r="F82" s="138">
        <f t="shared" si="20"/>
        <v>1102.6400000000001</v>
      </c>
      <c r="G82" s="138">
        <f t="shared" si="14"/>
        <v>52291.667102598687</v>
      </c>
      <c r="L82" s="185">
        <f t="shared" si="23"/>
        <v>46966</v>
      </c>
      <c r="M82" s="143">
        <v>69</v>
      </c>
      <c r="N82" s="151">
        <f t="shared" si="15"/>
        <v>38080.587295804784</v>
      </c>
      <c r="O82" s="186">
        <f t="shared" si="18"/>
        <v>107.89</v>
      </c>
      <c r="P82" s="186">
        <f t="shared" si="19"/>
        <v>680.73081115071443</v>
      </c>
      <c r="Q82" s="186">
        <f t="shared" si="21"/>
        <v>788.63</v>
      </c>
      <c r="R82" s="186">
        <f t="shared" si="16"/>
        <v>37399.856484654068</v>
      </c>
    </row>
    <row r="83" spans="1:18" x14ac:dyDescent="0.25">
      <c r="A83" s="135">
        <f t="shared" si="22"/>
        <v>46997</v>
      </c>
      <c r="B83" s="136">
        <v>70</v>
      </c>
      <c r="C83" s="137">
        <f t="shared" si="12"/>
        <v>52291.667102598687</v>
      </c>
      <c r="D83" s="138">
        <f t="shared" si="13"/>
        <v>148.16</v>
      </c>
      <c r="E83" s="138">
        <f t="shared" si="17"/>
        <v>954.47975493038359</v>
      </c>
      <c r="F83" s="138">
        <f t="shared" si="20"/>
        <v>1102.6400000000001</v>
      </c>
      <c r="G83" s="138">
        <f t="shared" si="14"/>
        <v>51337.187347668303</v>
      </c>
      <c r="L83" s="185">
        <f t="shared" si="23"/>
        <v>46997</v>
      </c>
      <c r="M83" s="143">
        <v>70</v>
      </c>
      <c r="N83" s="151">
        <f t="shared" si="15"/>
        <v>37399.856484654068</v>
      </c>
      <c r="O83" s="186">
        <f t="shared" si="18"/>
        <v>105.97</v>
      </c>
      <c r="P83" s="186">
        <f t="shared" si="19"/>
        <v>682.65954844897476</v>
      </c>
      <c r="Q83" s="186">
        <f t="shared" si="21"/>
        <v>788.63</v>
      </c>
      <c r="R83" s="186">
        <f t="shared" si="16"/>
        <v>36717.196936205095</v>
      </c>
    </row>
    <row r="84" spans="1:18" x14ac:dyDescent="0.25">
      <c r="A84" s="135">
        <f t="shared" si="22"/>
        <v>47027</v>
      </c>
      <c r="B84" s="136">
        <v>71</v>
      </c>
      <c r="C84" s="137">
        <f t="shared" si="12"/>
        <v>51337.187347668303</v>
      </c>
      <c r="D84" s="138">
        <f t="shared" si="13"/>
        <v>145.46</v>
      </c>
      <c r="E84" s="138">
        <f t="shared" si="17"/>
        <v>957.1841142360197</v>
      </c>
      <c r="F84" s="138">
        <f t="shared" si="20"/>
        <v>1102.6400000000001</v>
      </c>
      <c r="G84" s="138">
        <f t="shared" si="14"/>
        <v>50380.003233432282</v>
      </c>
      <c r="L84" s="185">
        <f t="shared" si="23"/>
        <v>47027</v>
      </c>
      <c r="M84" s="143">
        <v>71</v>
      </c>
      <c r="N84" s="151">
        <f t="shared" si="15"/>
        <v>36717.196936205095</v>
      </c>
      <c r="O84" s="186">
        <f t="shared" si="18"/>
        <v>104.03</v>
      </c>
      <c r="P84" s="186">
        <f t="shared" si="19"/>
        <v>684.59375050291362</v>
      </c>
      <c r="Q84" s="186">
        <f t="shared" si="21"/>
        <v>788.63</v>
      </c>
      <c r="R84" s="186">
        <f t="shared" si="16"/>
        <v>36032.603185702181</v>
      </c>
    </row>
    <row r="85" spans="1:18" x14ac:dyDescent="0.25">
      <c r="A85" s="135">
        <f t="shared" si="22"/>
        <v>47058</v>
      </c>
      <c r="B85" s="136">
        <v>72</v>
      </c>
      <c r="C85" s="137">
        <f t="shared" si="12"/>
        <v>50380.003233432282</v>
      </c>
      <c r="D85" s="138">
        <f t="shared" si="13"/>
        <v>142.74</v>
      </c>
      <c r="E85" s="138">
        <f t="shared" si="17"/>
        <v>959.89613589302178</v>
      </c>
      <c r="F85" s="138">
        <f t="shared" si="20"/>
        <v>1102.6400000000001</v>
      </c>
      <c r="G85" s="138">
        <f t="shared" si="14"/>
        <v>49420.107097539258</v>
      </c>
      <c r="L85" s="185">
        <f t="shared" si="23"/>
        <v>47058</v>
      </c>
      <c r="M85" s="143">
        <v>72</v>
      </c>
      <c r="N85" s="151">
        <f t="shared" si="15"/>
        <v>36032.603185702181</v>
      </c>
      <c r="O85" s="186">
        <f t="shared" si="18"/>
        <v>102.09</v>
      </c>
      <c r="P85" s="186">
        <f t="shared" si="19"/>
        <v>686.53343279600517</v>
      </c>
      <c r="Q85" s="186">
        <f t="shared" si="21"/>
        <v>788.63</v>
      </c>
      <c r="R85" s="186">
        <f t="shared" si="16"/>
        <v>35346.069752906173</v>
      </c>
    </row>
    <row r="86" spans="1:18" x14ac:dyDescent="0.25">
      <c r="A86" s="135">
        <f t="shared" si="22"/>
        <v>47088</v>
      </c>
      <c r="B86" s="136">
        <v>73</v>
      </c>
      <c r="C86" s="137">
        <f t="shared" si="12"/>
        <v>49420.107097539258</v>
      </c>
      <c r="D86" s="138">
        <f t="shared" si="13"/>
        <v>140.02000000000001</v>
      </c>
      <c r="E86" s="138">
        <f t="shared" si="17"/>
        <v>962.61584161138546</v>
      </c>
      <c r="F86" s="138">
        <f t="shared" si="20"/>
        <v>1102.6400000000001</v>
      </c>
      <c r="G86" s="138">
        <f t="shared" si="14"/>
        <v>48457.491255927875</v>
      </c>
      <c r="L86" s="185">
        <f t="shared" si="23"/>
        <v>47088</v>
      </c>
      <c r="M86" s="143">
        <v>73</v>
      </c>
      <c r="N86" s="151">
        <f t="shared" si="15"/>
        <v>35346.069752906173</v>
      </c>
      <c r="O86" s="186">
        <f t="shared" si="18"/>
        <v>100.15</v>
      </c>
      <c r="P86" s="186">
        <f t="shared" si="19"/>
        <v>688.47861085559384</v>
      </c>
      <c r="Q86" s="186">
        <f t="shared" si="21"/>
        <v>788.63</v>
      </c>
      <c r="R86" s="186">
        <f t="shared" si="16"/>
        <v>34657.59114205058</v>
      </c>
    </row>
    <row r="87" spans="1:18" x14ac:dyDescent="0.25">
      <c r="A87" s="135">
        <f t="shared" si="22"/>
        <v>47119</v>
      </c>
      <c r="B87" s="136">
        <v>74</v>
      </c>
      <c r="C87" s="137">
        <f t="shared" si="12"/>
        <v>48457.491255927875</v>
      </c>
      <c r="D87" s="138">
        <f t="shared" si="13"/>
        <v>137.30000000000001</v>
      </c>
      <c r="E87" s="138">
        <f t="shared" si="17"/>
        <v>965.34325316261766</v>
      </c>
      <c r="F87" s="138">
        <f t="shared" si="20"/>
        <v>1102.6400000000001</v>
      </c>
      <c r="G87" s="138">
        <f t="shared" si="14"/>
        <v>47492.148002765258</v>
      </c>
      <c r="L87" s="185">
        <f t="shared" si="23"/>
        <v>47119</v>
      </c>
      <c r="M87" s="143">
        <v>74</v>
      </c>
      <c r="N87" s="151">
        <f t="shared" si="15"/>
        <v>34657.59114205058</v>
      </c>
      <c r="O87" s="186">
        <f t="shared" si="18"/>
        <v>98.2</v>
      </c>
      <c r="P87" s="186">
        <f t="shared" si="19"/>
        <v>690.42930025301803</v>
      </c>
      <c r="Q87" s="186">
        <f t="shared" si="21"/>
        <v>788.63</v>
      </c>
      <c r="R87" s="186">
        <f t="shared" si="16"/>
        <v>33967.161841797562</v>
      </c>
    </row>
    <row r="88" spans="1:18" x14ac:dyDescent="0.25">
      <c r="A88" s="135">
        <f t="shared" si="22"/>
        <v>47150</v>
      </c>
      <c r="B88" s="136">
        <v>75</v>
      </c>
      <c r="C88" s="137">
        <f t="shared" si="12"/>
        <v>47492.148002765258</v>
      </c>
      <c r="D88" s="138">
        <f t="shared" si="13"/>
        <v>134.56</v>
      </c>
      <c r="E88" s="138">
        <f t="shared" si="17"/>
        <v>968.07839237991175</v>
      </c>
      <c r="F88" s="138">
        <f t="shared" si="20"/>
        <v>1102.6400000000001</v>
      </c>
      <c r="G88" s="138">
        <f t="shared" si="14"/>
        <v>46524.069610385348</v>
      </c>
      <c r="L88" s="185">
        <f t="shared" si="23"/>
        <v>47150</v>
      </c>
      <c r="M88" s="143">
        <v>75</v>
      </c>
      <c r="N88" s="151">
        <f t="shared" si="15"/>
        <v>33967.161841797562</v>
      </c>
      <c r="O88" s="186">
        <f t="shared" si="18"/>
        <v>96.24</v>
      </c>
      <c r="P88" s="186">
        <f t="shared" si="19"/>
        <v>692.38551660373491</v>
      </c>
      <c r="Q88" s="186">
        <f t="shared" si="21"/>
        <v>788.63</v>
      </c>
      <c r="R88" s="186">
        <f t="shared" si="16"/>
        <v>33274.77632519383</v>
      </c>
    </row>
    <row r="89" spans="1:18" x14ac:dyDescent="0.25">
      <c r="A89" s="135">
        <f t="shared" si="22"/>
        <v>47178</v>
      </c>
      <c r="B89" s="136">
        <v>76</v>
      </c>
      <c r="C89" s="137">
        <f t="shared" si="12"/>
        <v>46524.069610385348</v>
      </c>
      <c r="D89" s="138">
        <f t="shared" si="13"/>
        <v>131.82</v>
      </c>
      <c r="E89" s="138">
        <f t="shared" si="17"/>
        <v>970.82128115832154</v>
      </c>
      <c r="F89" s="138">
        <f t="shared" si="20"/>
        <v>1102.6400000000001</v>
      </c>
      <c r="G89" s="138">
        <f t="shared" si="14"/>
        <v>45553.248329227026</v>
      </c>
      <c r="L89" s="185">
        <f t="shared" si="23"/>
        <v>47178</v>
      </c>
      <c r="M89" s="143">
        <v>76</v>
      </c>
      <c r="N89" s="151">
        <f t="shared" si="15"/>
        <v>33274.77632519383</v>
      </c>
      <c r="O89" s="186">
        <f t="shared" si="18"/>
        <v>94.28</v>
      </c>
      <c r="P89" s="186">
        <f t="shared" si="19"/>
        <v>694.34727556744542</v>
      </c>
      <c r="Q89" s="186">
        <f t="shared" si="21"/>
        <v>788.63</v>
      </c>
      <c r="R89" s="186">
        <f t="shared" si="16"/>
        <v>32580.429049626386</v>
      </c>
    </row>
    <row r="90" spans="1:18" x14ac:dyDescent="0.25">
      <c r="A90" s="135">
        <f t="shared" si="22"/>
        <v>47209</v>
      </c>
      <c r="B90" s="136">
        <v>77</v>
      </c>
      <c r="C90" s="137">
        <f t="shared" si="12"/>
        <v>45553.248329227026</v>
      </c>
      <c r="D90" s="138">
        <f t="shared" si="13"/>
        <v>129.07</v>
      </c>
      <c r="E90" s="138">
        <f t="shared" si="17"/>
        <v>973.57194145493668</v>
      </c>
      <c r="F90" s="138">
        <f t="shared" si="20"/>
        <v>1102.6400000000001</v>
      </c>
      <c r="G90" s="138">
        <f t="shared" si="14"/>
        <v>44579.676387772088</v>
      </c>
      <c r="L90" s="185">
        <f t="shared" si="23"/>
        <v>47209</v>
      </c>
      <c r="M90" s="143">
        <v>77</v>
      </c>
      <c r="N90" s="151">
        <f t="shared" si="15"/>
        <v>32580.429049626386</v>
      </c>
      <c r="O90" s="186">
        <f t="shared" si="18"/>
        <v>92.31</v>
      </c>
      <c r="P90" s="186">
        <f t="shared" si="19"/>
        <v>696.31459284821983</v>
      </c>
      <c r="Q90" s="186">
        <f t="shared" si="21"/>
        <v>788.63</v>
      </c>
      <c r="R90" s="186">
        <f t="shared" si="16"/>
        <v>31884.114456778167</v>
      </c>
    </row>
    <row r="91" spans="1:18" x14ac:dyDescent="0.25">
      <c r="A91" s="135">
        <f t="shared" si="22"/>
        <v>47239</v>
      </c>
      <c r="B91" s="136">
        <v>78</v>
      </c>
      <c r="C91" s="137">
        <f t="shared" si="12"/>
        <v>44579.676387772088</v>
      </c>
      <c r="D91" s="138">
        <f t="shared" si="13"/>
        <v>126.31</v>
      </c>
      <c r="E91" s="138">
        <f t="shared" si="17"/>
        <v>976.33039528905908</v>
      </c>
      <c r="F91" s="138">
        <f t="shared" si="20"/>
        <v>1102.6400000000001</v>
      </c>
      <c r="G91" s="138">
        <f t="shared" si="14"/>
        <v>43603.345992483031</v>
      </c>
      <c r="L91" s="185">
        <f t="shared" si="23"/>
        <v>47239</v>
      </c>
      <c r="M91" s="143">
        <v>78</v>
      </c>
      <c r="N91" s="151">
        <f t="shared" si="15"/>
        <v>31884.114456778167</v>
      </c>
      <c r="O91" s="186">
        <f t="shared" si="18"/>
        <v>90.34</v>
      </c>
      <c r="P91" s="186">
        <f t="shared" si="19"/>
        <v>698.28748419462318</v>
      </c>
      <c r="Q91" s="186">
        <f t="shared" si="21"/>
        <v>788.63</v>
      </c>
      <c r="R91" s="186">
        <f t="shared" si="16"/>
        <v>31185.826972583542</v>
      </c>
    </row>
    <row r="92" spans="1:18" x14ac:dyDescent="0.25">
      <c r="A92" s="135">
        <f t="shared" si="22"/>
        <v>47270</v>
      </c>
      <c r="B92" s="136">
        <v>79</v>
      </c>
      <c r="C92" s="137">
        <f t="shared" si="12"/>
        <v>43603.345992483031</v>
      </c>
      <c r="D92" s="138">
        <f t="shared" si="13"/>
        <v>123.54</v>
      </c>
      <c r="E92" s="138">
        <f t="shared" si="17"/>
        <v>979.09666474237804</v>
      </c>
      <c r="F92" s="138">
        <f t="shared" si="20"/>
        <v>1102.6400000000001</v>
      </c>
      <c r="G92" s="138">
        <f t="shared" si="14"/>
        <v>42624.249327740654</v>
      </c>
      <c r="L92" s="185">
        <f t="shared" si="23"/>
        <v>47270</v>
      </c>
      <c r="M92" s="143">
        <v>79</v>
      </c>
      <c r="N92" s="151">
        <f t="shared" si="15"/>
        <v>31185.826972583542</v>
      </c>
      <c r="O92" s="186">
        <f t="shared" si="18"/>
        <v>88.36</v>
      </c>
      <c r="P92" s="186">
        <f t="shared" si="19"/>
        <v>700.26596539984132</v>
      </c>
      <c r="Q92" s="186">
        <f t="shared" si="21"/>
        <v>788.63</v>
      </c>
      <c r="R92" s="186">
        <f t="shared" si="16"/>
        <v>30485.5610071837</v>
      </c>
    </row>
    <row r="93" spans="1:18" x14ac:dyDescent="0.25">
      <c r="A93" s="135">
        <f t="shared" si="22"/>
        <v>47300</v>
      </c>
      <c r="B93" s="136">
        <v>80</v>
      </c>
      <c r="C93" s="137">
        <f t="shared" si="12"/>
        <v>42624.249327740654</v>
      </c>
      <c r="D93" s="138">
        <f t="shared" si="13"/>
        <v>120.77</v>
      </c>
      <c r="E93" s="138">
        <f t="shared" si="17"/>
        <v>981.87077195914799</v>
      </c>
      <c r="F93" s="138">
        <f t="shared" si="20"/>
        <v>1102.6400000000001</v>
      </c>
      <c r="G93" s="138">
        <f t="shared" si="14"/>
        <v>41642.378555781506</v>
      </c>
      <c r="L93" s="185">
        <f t="shared" si="23"/>
        <v>47300</v>
      </c>
      <c r="M93" s="143">
        <v>80</v>
      </c>
      <c r="N93" s="151">
        <f t="shared" si="15"/>
        <v>30485.5610071837</v>
      </c>
      <c r="O93" s="186">
        <f t="shared" si="18"/>
        <v>86.38</v>
      </c>
      <c r="P93" s="186">
        <f t="shared" si="19"/>
        <v>702.2500523018075</v>
      </c>
      <c r="Q93" s="186">
        <f t="shared" si="21"/>
        <v>788.63</v>
      </c>
      <c r="R93" s="186">
        <f t="shared" si="16"/>
        <v>29783.310954881894</v>
      </c>
    </row>
    <row r="94" spans="1:18" x14ac:dyDescent="0.25">
      <c r="A94" s="135">
        <f t="shared" si="22"/>
        <v>47331</v>
      </c>
      <c r="B94" s="136">
        <v>81</v>
      </c>
      <c r="C94" s="137">
        <f t="shared" si="12"/>
        <v>41642.378555781506</v>
      </c>
      <c r="D94" s="138">
        <f t="shared" si="13"/>
        <v>117.99</v>
      </c>
      <c r="E94" s="138">
        <f t="shared" si="17"/>
        <v>984.65273914636578</v>
      </c>
      <c r="F94" s="138">
        <f t="shared" si="20"/>
        <v>1102.6400000000001</v>
      </c>
      <c r="G94" s="138">
        <f t="shared" si="14"/>
        <v>40657.725816635138</v>
      </c>
      <c r="L94" s="185">
        <f t="shared" si="23"/>
        <v>47331</v>
      </c>
      <c r="M94" s="143">
        <v>81</v>
      </c>
      <c r="N94" s="151">
        <f t="shared" si="15"/>
        <v>29783.310954881894</v>
      </c>
      <c r="O94" s="186">
        <f t="shared" si="18"/>
        <v>84.39</v>
      </c>
      <c r="P94" s="186">
        <f t="shared" si="19"/>
        <v>704.2397607833293</v>
      </c>
      <c r="Q94" s="186">
        <f t="shared" si="21"/>
        <v>788.63</v>
      </c>
      <c r="R94" s="186">
        <f t="shared" si="16"/>
        <v>29079.071194098564</v>
      </c>
    </row>
    <row r="95" spans="1:18" x14ac:dyDescent="0.25">
      <c r="A95" s="135">
        <f t="shared" si="22"/>
        <v>47362</v>
      </c>
      <c r="B95" s="136">
        <v>82</v>
      </c>
      <c r="C95" s="137">
        <f t="shared" si="12"/>
        <v>40657.725816635138</v>
      </c>
      <c r="D95" s="138">
        <f t="shared" si="13"/>
        <v>115.2</v>
      </c>
      <c r="E95" s="138">
        <f t="shared" si="17"/>
        <v>987.44258857394709</v>
      </c>
      <c r="F95" s="138">
        <f t="shared" si="20"/>
        <v>1102.6400000000001</v>
      </c>
      <c r="G95" s="138">
        <f t="shared" si="14"/>
        <v>39670.283228061191</v>
      </c>
      <c r="L95" s="185">
        <f t="shared" si="23"/>
        <v>47362</v>
      </c>
      <c r="M95" s="143">
        <v>82</v>
      </c>
      <c r="N95" s="151">
        <f t="shared" si="15"/>
        <v>29079.071194098564</v>
      </c>
      <c r="O95" s="186">
        <f t="shared" si="18"/>
        <v>82.39</v>
      </c>
      <c r="P95" s="186">
        <f t="shared" si="19"/>
        <v>706.23510677221543</v>
      </c>
      <c r="Q95" s="186">
        <f t="shared" si="21"/>
        <v>788.63</v>
      </c>
      <c r="R95" s="186">
        <f t="shared" si="16"/>
        <v>28372.836087326348</v>
      </c>
    </row>
    <row r="96" spans="1:18" x14ac:dyDescent="0.25">
      <c r="A96" s="135">
        <f t="shared" si="22"/>
        <v>47392</v>
      </c>
      <c r="B96" s="136">
        <v>83</v>
      </c>
      <c r="C96" s="137">
        <f t="shared" si="12"/>
        <v>39670.283228061191</v>
      </c>
      <c r="D96" s="138">
        <f t="shared" si="13"/>
        <v>112.4</v>
      </c>
      <c r="E96" s="138">
        <f t="shared" si="17"/>
        <v>990.24034257490666</v>
      </c>
      <c r="F96" s="138">
        <f t="shared" si="20"/>
        <v>1102.6400000000001</v>
      </c>
      <c r="G96" s="138">
        <f t="shared" si="14"/>
        <v>38680.042885486284</v>
      </c>
      <c r="L96" s="185">
        <f t="shared" si="23"/>
        <v>47392</v>
      </c>
      <c r="M96" s="143">
        <v>83</v>
      </c>
      <c r="N96" s="151">
        <f t="shared" si="15"/>
        <v>28372.836087326348</v>
      </c>
      <c r="O96" s="186">
        <f t="shared" si="18"/>
        <v>80.39</v>
      </c>
      <c r="P96" s="186">
        <f t="shared" si="19"/>
        <v>708.23610624140338</v>
      </c>
      <c r="Q96" s="186">
        <f t="shared" si="21"/>
        <v>788.63</v>
      </c>
      <c r="R96" s="186">
        <f t="shared" si="16"/>
        <v>27664.599981084946</v>
      </c>
    </row>
    <row r="97" spans="1:18" x14ac:dyDescent="0.25">
      <c r="A97" s="135">
        <f t="shared" si="22"/>
        <v>47423</v>
      </c>
      <c r="B97" s="136">
        <v>84</v>
      </c>
      <c r="C97" s="137">
        <f t="shared" si="12"/>
        <v>38680.042885486284</v>
      </c>
      <c r="D97" s="138">
        <f t="shared" si="13"/>
        <v>109.59</v>
      </c>
      <c r="E97" s="138">
        <f t="shared" si="17"/>
        <v>993.04602354553549</v>
      </c>
      <c r="F97" s="138">
        <f t="shared" si="20"/>
        <v>1102.6400000000001</v>
      </c>
      <c r="G97" s="138">
        <f t="shared" si="14"/>
        <v>37686.996861940752</v>
      </c>
      <c r="L97" s="185">
        <f t="shared" si="23"/>
        <v>47423</v>
      </c>
      <c r="M97" s="143">
        <v>84</v>
      </c>
      <c r="N97" s="151">
        <f t="shared" si="15"/>
        <v>27664.599981084946</v>
      </c>
      <c r="O97" s="186">
        <f t="shared" si="18"/>
        <v>78.38</v>
      </c>
      <c r="P97" s="186">
        <f t="shared" si="19"/>
        <v>710.24277520908731</v>
      </c>
      <c r="Q97" s="186">
        <f t="shared" si="21"/>
        <v>788.63</v>
      </c>
      <c r="R97" s="186">
        <f t="shared" si="16"/>
        <v>26954.357205875858</v>
      </c>
    </row>
    <row r="98" spans="1:18" x14ac:dyDescent="0.25">
      <c r="A98" s="135">
        <f t="shared" si="22"/>
        <v>47453</v>
      </c>
      <c r="B98" s="136">
        <v>85</v>
      </c>
      <c r="C98" s="137">
        <f t="shared" si="12"/>
        <v>37686.996861940752</v>
      </c>
      <c r="D98" s="138">
        <f t="shared" si="13"/>
        <v>106.78</v>
      </c>
      <c r="E98" s="138">
        <f t="shared" si="17"/>
        <v>995.85965394558116</v>
      </c>
      <c r="F98" s="138">
        <f t="shared" si="20"/>
        <v>1102.6400000000001</v>
      </c>
      <c r="G98" s="138">
        <f t="shared" si="14"/>
        <v>36691.137207995169</v>
      </c>
      <c r="L98" s="185">
        <f t="shared" si="23"/>
        <v>47453</v>
      </c>
      <c r="M98" s="143">
        <v>85</v>
      </c>
      <c r="N98" s="151">
        <f t="shared" si="15"/>
        <v>26954.357205875858</v>
      </c>
      <c r="O98" s="186">
        <f t="shared" si="18"/>
        <v>76.37</v>
      </c>
      <c r="P98" s="186">
        <f t="shared" si="19"/>
        <v>712.25512973884634</v>
      </c>
      <c r="Q98" s="186">
        <f t="shared" si="21"/>
        <v>788.63</v>
      </c>
      <c r="R98" s="186">
        <f t="shared" si="16"/>
        <v>26242.102076137013</v>
      </c>
    </row>
    <row r="99" spans="1:18" x14ac:dyDescent="0.25">
      <c r="A99" s="135">
        <f t="shared" si="22"/>
        <v>47484</v>
      </c>
      <c r="B99" s="136">
        <v>86</v>
      </c>
      <c r="C99" s="137">
        <f t="shared" si="12"/>
        <v>36691.137207995169</v>
      </c>
      <c r="D99" s="138">
        <f t="shared" si="13"/>
        <v>103.96</v>
      </c>
      <c r="E99" s="138">
        <f t="shared" si="17"/>
        <v>998.681256298427</v>
      </c>
      <c r="F99" s="138">
        <f t="shared" si="20"/>
        <v>1102.6400000000001</v>
      </c>
      <c r="G99" s="138">
        <f t="shared" si="14"/>
        <v>35692.455951696742</v>
      </c>
      <c r="L99" s="185">
        <f t="shared" si="23"/>
        <v>47484</v>
      </c>
      <c r="M99" s="143">
        <v>86</v>
      </c>
      <c r="N99" s="151">
        <f t="shared" si="15"/>
        <v>26242.102076137013</v>
      </c>
      <c r="O99" s="186">
        <f t="shared" si="18"/>
        <v>74.349999999999994</v>
      </c>
      <c r="P99" s="186">
        <f t="shared" si="19"/>
        <v>714.27318593977316</v>
      </c>
      <c r="Q99" s="186">
        <f t="shared" si="21"/>
        <v>788.63</v>
      </c>
      <c r="R99" s="186">
        <f t="shared" si="16"/>
        <v>25527.828890197241</v>
      </c>
    </row>
    <row r="100" spans="1:18" x14ac:dyDescent="0.25">
      <c r="A100" s="135">
        <f t="shared" si="22"/>
        <v>47515</v>
      </c>
      <c r="B100" s="136">
        <v>87</v>
      </c>
      <c r="C100" s="137">
        <f t="shared" si="12"/>
        <v>35692.455951696742</v>
      </c>
      <c r="D100" s="138">
        <f t="shared" si="13"/>
        <v>101.13</v>
      </c>
      <c r="E100" s="138">
        <f t="shared" si="17"/>
        <v>1001.5108531912725</v>
      </c>
      <c r="F100" s="138">
        <f t="shared" si="20"/>
        <v>1102.6400000000001</v>
      </c>
      <c r="G100" s="138">
        <f t="shared" si="14"/>
        <v>34690.945098505472</v>
      </c>
      <c r="L100" s="185">
        <f t="shared" si="23"/>
        <v>47515</v>
      </c>
      <c r="M100" s="143">
        <v>87</v>
      </c>
      <c r="N100" s="151">
        <f t="shared" si="15"/>
        <v>25527.828890197241</v>
      </c>
      <c r="O100" s="186">
        <f t="shared" si="18"/>
        <v>72.33</v>
      </c>
      <c r="P100" s="186">
        <f t="shared" si="19"/>
        <v>716.29695996660246</v>
      </c>
      <c r="Q100" s="186">
        <f t="shared" si="21"/>
        <v>788.63</v>
      </c>
      <c r="R100" s="186">
        <f t="shared" si="16"/>
        <v>24811.531930230638</v>
      </c>
    </row>
    <row r="101" spans="1:18" x14ac:dyDescent="0.25">
      <c r="A101" s="135">
        <f t="shared" si="22"/>
        <v>47543</v>
      </c>
      <c r="B101" s="136">
        <v>88</v>
      </c>
      <c r="C101" s="137">
        <f t="shared" si="12"/>
        <v>34690.945098505472</v>
      </c>
      <c r="D101" s="138">
        <f t="shared" si="13"/>
        <v>98.29</v>
      </c>
      <c r="E101" s="138">
        <f t="shared" si="17"/>
        <v>1004.3484672753144</v>
      </c>
      <c r="F101" s="138">
        <f t="shared" si="20"/>
        <v>1102.6400000000001</v>
      </c>
      <c r="G101" s="138">
        <f t="shared" si="14"/>
        <v>33686.596631230161</v>
      </c>
      <c r="L101" s="185">
        <f t="shared" si="23"/>
        <v>47543</v>
      </c>
      <c r="M101" s="143">
        <v>88</v>
      </c>
      <c r="N101" s="151">
        <f t="shared" si="15"/>
        <v>24811.531930230638</v>
      </c>
      <c r="O101" s="186">
        <f t="shared" si="18"/>
        <v>70.3</v>
      </c>
      <c r="P101" s="186">
        <f t="shared" si="19"/>
        <v>718.32646801984129</v>
      </c>
      <c r="Q101" s="186">
        <f t="shared" si="21"/>
        <v>788.63</v>
      </c>
      <c r="R101" s="186">
        <f t="shared" si="16"/>
        <v>24093.205462210797</v>
      </c>
    </row>
    <row r="102" spans="1:18" x14ac:dyDescent="0.25">
      <c r="A102" s="135">
        <f t="shared" si="22"/>
        <v>47574</v>
      </c>
      <c r="B102" s="136">
        <v>89</v>
      </c>
      <c r="C102" s="137">
        <f t="shared" si="12"/>
        <v>33686.596631230161</v>
      </c>
      <c r="D102" s="138">
        <f t="shared" si="13"/>
        <v>95.45</v>
      </c>
      <c r="E102" s="138">
        <f t="shared" si="17"/>
        <v>1007.1941212659278</v>
      </c>
      <c r="F102" s="138">
        <f t="shared" si="20"/>
        <v>1102.6400000000001</v>
      </c>
      <c r="G102" s="138">
        <f t="shared" si="14"/>
        <v>32679.402509964231</v>
      </c>
      <c r="L102" s="185">
        <f t="shared" si="23"/>
        <v>47574</v>
      </c>
      <c r="M102" s="143">
        <v>89</v>
      </c>
      <c r="N102" s="151">
        <f t="shared" si="15"/>
        <v>24093.205462210797</v>
      </c>
      <c r="O102" s="186">
        <f t="shared" si="18"/>
        <v>68.260000000000005</v>
      </c>
      <c r="P102" s="186">
        <f t="shared" si="19"/>
        <v>720.36172634589741</v>
      </c>
      <c r="Q102" s="186">
        <f t="shared" si="21"/>
        <v>788.63</v>
      </c>
      <c r="R102" s="186">
        <f t="shared" si="16"/>
        <v>23372.843735864899</v>
      </c>
    </row>
    <row r="103" spans="1:18" x14ac:dyDescent="0.25">
      <c r="A103" s="135">
        <f t="shared" si="22"/>
        <v>47604</v>
      </c>
      <c r="B103" s="136">
        <v>90</v>
      </c>
      <c r="C103" s="137">
        <f t="shared" si="12"/>
        <v>32679.402509964231</v>
      </c>
      <c r="D103" s="138">
        <f t="shared" si="13"/>
        <v>92.59</v>
      </c>
      <c r="E103" s="138">
        <f t="shared" si="17"/>
        <v>1010.047837942848</v>
      </c>
      <c r="F103" s="138">
        <f t="shared" si="20"/>
        <v>1102.6400000000001</v>
      </c>
      <c r="G103" s="138">
        <f t="shared" si="14"/>
        <v>31669.354672021382</v>
      </c>
      <c r="L103" s="185">
        <f t="shared" si="23"/>
        <v>47604</v>
      </c>
      <c r="M103" s="143">
        <v>90</v>
      </c>
      <c r="N103" s="151">
        <f t="shared" si="15"/>
        <v>23372.843735864899</v>
      </c>
      <c r="O103" s="186">
        <f t="shared" si="18"/>
        <v>66.22</v>
      </c>
      <c r="P103" s="186">
        <f t="shared" si="19"/>
        <v>722.40275123721085</v>
      </c>
      <c r="Q103" s="186">
        <f t="shared" si="21"/>
        <v>788.63</v>
      </c>
      <c r="R103" s="186">
        <f t="shared" si="16"/>
        <v>22650.440984627687</v>
      </c>
    </row>
    <row r="104" spans="1:18" x14ac:dyDescent="0.25">
      <c r="A104" s="135">
        <f t="shared" si="22"/>
        <v>47635</v>
      </c>
      <c r="B104" s="136">
        <v>91</v>
      </c>
      <c r="C104" s="137">
        <f t="shared" si="12"/>
        <v>31669.354672021382</v>
      </c>
      <c r="D104" s="138">
        <f t="shared" si="13"/>
        <v>89.73</v>
      </c>
      <c r="E104" s="138">
        <f t="shared" si="17"/>
        <v>1012.9096401503526</v>
      </c>
      <c r="F104" s="138">
        <f t="shared" si="20"/>
        <v>1102.6400000000001</v>
      </c>
      <c r="G104" s="138">
        <f t="shared" si="14"/>
        <v>30656.44503187103</v>
      </c>
      <c r="L104" s="185">
        <f t="shared" si="23"/>
        <v>47635</v>
      </c>
      <c r="M104" s="143">
        <v>91</v>
      </c>
      <c r="N104" s="151">
        <f t="shared" si="15"/>
        <v>22650.440984627687</v>
      </c>
      <c r="O104" s="186">
        <f t="shared" si="18"/>
        <v>64.180000000000007</v>
      </c>
      <c r="P104" s="186">
        <f t="shared" si="19"/>
        <v>724.44955903238292</v>
      </c>
      <c r="Q104" s="186">
        <f t="shared" si="21"/>
        <v>788.63</v>
      </c>
      <c r="R104" s="186">
        <f t="shared" si="16"/>
        <v>21925.991425595304</v>
      </c>
    </row>
    <row r="105" spans="1:18" x14ac:dyDescent="0.25">
      <c r="A105" s="135">
        <f t="shared" si="22"/>
        <v>47665</v>
      </c>
      <c r="B105" s="136">
        <v>92</v>
      </c>
      <c r="C105" s="137">
        <f t="shared" si="12"/>
        <v>30656.44503187103</v>
      </c>
      <c r="D105" s="138">
        <f t="shared" si="13"/>
        <v>86.86</v>
      </c>
      <c r="E105" s="138">
        <f t="shared" si="17"/>
        <v>1015.7795507974454</v>
      </c>
      <c r="F105" s="138">
        <f t="shared" si="20"/>
        <v>1102.6400000000001</v>
      </c>
      <c r="G105" s="138">
        <f t="shared" si="14"/>
        <v>29640.665481073585</v>
      </c>
      <c r="L105" s="185">
        <f t="shared" si="23"/>
        <v>47665</v>
      </c>
      <c r="M105" s="143">
        <v>92</v>
      </c>
      <c r="N105" s="151">
        <f t="shared" si="15"/>
        <v>21925.991425595304</v>
      </c>
      <c r="O105" s="186">
        <f t="shared" si="18"/>
        <v>62.12</v>
      </c>
      <c r="P105" s="186">
        <f t="shared" si="19"/>
        <v>726.50216611630799</v>
      </c>
      <c r="Q105" s="186">
        <f t="shared" si="21"/>
        <v>788.63</v>
      </c>
      <c r="R105" s="186">
        <f t="shared" si="16"/>
        <v>21199.489259478996</v>
      </c>
    </row>
    <row r="106" spans="1:18" x14ac:dyDescent="0.25">
      <c r="A106" s="135">
        <f t="shared" si="22"/>
        <v>47696</v>
      </c>
      <c r="B106" s="136">
        <v>93</v>
      </c>
      <c r="C106" s="137">
        <f t="shared" si="12"/>
        <v>29640.665481073585</v>
      </c>
      <c r="D106" s="138">
        <f t="shared" si="13"/>
        <v>83.98</v>
      </c>
      <c r="E106" s="138">
        <f t="shared" si="17"/>
        <v>1018.6575928580382</v>
      </c>
      <c r="F106" s="138">
        <f t="shared" si="20"/>
        <v>1102.6400000000001</v>
      </c>
      <c r="G106" s="138">
        <f t="shared" si="14"/>
        <v>28622.007888215547</v>
      </c>
      <c r="L106" s="185">
        <f t="shared" si="23"/>
        <v>47696</v>
      </c>
      <c r="M106" s="143">
        <v>93</v>
      </c>
      <c r="N106" s="151">
        <f t="shared" si="15"/>
        <v>21199.489259478996</v>
      </c>
      <c r="O106" s="186">
        <f t="shared" si="18"/>
        <v>60.07</v>
      </c>
      <c r="P106" s="186">
        <f t="shared" si="19"/>
        <v>728.56058892030421</v>
      </c>
      <c r="Q106" s="186">
        <f t="shared" si="21"/>
        <v>788.63</v>
      </c>
      <c r="R106" s="186">
        <f t="shared" si="16"/>
        <v>20470.928670558693</v>
      </c>
    </row>
    <row r="107" spans="1:18" x14ac:dyDescent="0.25">
      <c r="A107" s="135">
        <f t="shared" si="22"/>
        <v>47727</v>
      </c>
      <c r="B107" s="136">
        <v>94</v>
      </c>
      <c r="C107" s="137">
        <f t="shared" si="12"/>
        <v>28622.007888215547</v>
      </c>
      <c r="D107" s="138">
        <f t="shared" si="13"/>
        <v>81.099999999999994</v>
      </c>
      <c r="E107" s="138">
        <f t="shared" si="17"/>
        <v>1021.543789371136</v>
      </c>
      <c r="F107" s="138">
        <f t="shared" si="20"/>
        <v>1102.6400000000001</v>
      </c>
      <c r="G107" s="138">
        <f t="shared" si="14"/>
        <v>27600.464098844412</v>
      </c>
      <c r="L107" s="185">
        <f t="shared" si="23"/>
        <v>47727</v>
      </c>
      <c r="M107" s="143">
        <v>94</v>
      </c>
      <c r="N107" s="151">
        <f t="shared" si="15"/>
        <v>20470.928670558693</v>
      </c>
      <c r="O107" s="186">
        <f t="shared" si="18"/>
        <v>58</v>
      </c>
      <c r="P107" s="186">
        <f t="shared" si="19"/>
        <v>730.62484392224508</v>
      </c>
      <c r="Q107" s="186">
        <f t="shared" si="21"/>
        <v>788.63</v>
      </c>
      <c r="R107" s="186">
        <f t="shared" si="16"/>
        <v>19740.303826636449</v>
      </c>
    </row>
    <row r="108" spans="1:18" x14ac:dyDescent="0.25">
      <c r="A108" s="135">
        <f t="shared" si="22"/>
        <v>47757</v>
      </c>
      <c r="B108" s="136">
        <v>95</v>
      </c>
      <c r="C108" s="137">
        <f t="shared" si="12"/>
        <v>27600.464098844412</v>
      </c>
      <c r="D108" s="138">
        <f t="shared" si="13"/>
        <v>78.2</v>
      </c>
      <c r="E108" s="138">
        <f t="shared" si="17"/>
        <v>1024.4381634410206</v>
      </c>
      <c r="F108" s="138">
        <f t="shared" si="20"/>
        <v>1102.6400000000001</v>
      </c>
      <c r="G108" s="138">
        <f t="shared" si="14"/>
        <v>26576.025935403391</v>
      </c>
      <c r="L108" s="185">
        <f t="shared" si="23"/>
        <v>47757</v>
      </c>
      <c r="M108" s="143">
        <v>95</v>
      </c>
      <c r="N108" s="151">
        <f t="shared" si="15"/>
        <v>19740.303826636449</v>
      </c>
      <c r="O108" s="186">
        <f t="shared" si="18"/>
        <v>55.93</v>
      </c>
      <c r="P108" s="186">
        <f t="shared" si="19"/>
        <v>732.69494764669139</v>
      </c>
      <c r="Q108" s="186">
        <f t="shared" si="21"/>
        <v>788.63</v>
      </c>
      <c r="R108" s="186">
        <f t="shared" si="16"/>
        <v>19007.608878989759</v>
      </c>
    </row>
    <row r="109" spans="1:18" x14ac:dyDescent="0.25">
      <c r="A109" s="135">
        <f t="shared" si="22"/>
        <v>47788</v>
      </c>
      <c r="B109" s="136">
        <v>96</v>
      </c>
      <c r="C109" s="137">
        <f t="shared" si="12"/>
        <v>26576.025935403391</v>
      </c>
      <c r="D109" s="138">
        <f t="shared" si="13"/>
        <v>75.3</v>
      </c>
      <c r="E109" s="138">
        <f t="shared" si="17"/>
        <v>1027.3407382374371</v>
      </c>
      <c r="F109" s="138">
        <f t="shared" si="20"/>
        <v>1102.6400000000001</v>
      </c>
      <c r="G109" s="138">
        <f t="shared" si="14"/>
        <v>25548.685197165956</v>
      </c>
      <c r="L109" s="185">
        <f t="shared" si="23"/>
        <v>47788</v>
      </c>
      <c r="M109" s="143">
        <v>96</v>
      </c>
      <c r="N109" s="151">
        <f t="shared" si="15"/>
        <v>19007.608878989759</v>
      </c>
      <c r="O109" s="186">
        <f t="shared" si="18"/>
        <v>53.85</v>
      </c>
      <c r="P109" s="186">
        <f t="shared" si="19"/>
        <v>734.77091666502372</v>
      </c>
      <c r="Q109" s="186">
        <f t="shared" si="21"/>
        <v>788.63</v>
      </c>
      <c r="R109" s="186">
        <f t="shared" si="16"/>
        <v>18272.837962324735</v>
      </c>
    </row>
    <row r="110" spans="1:18" x14ac:dyDescent="0.25">
      <c r="A110" s="135">
        <f t="shared" si="22"/>
        <v>47818</v>
      </c>
      <c r="B110" s="136">
        <v>97</v>
      </c>
      <c r="C110" s="137">
        <f t="shared" si="12"/>
        <v>25548.685197165956</v>
      </c>
      <c r="D110" s="138">
        <f t="shared" si="13"/>
        <v>72.39</v>
      </c>
      <c r="E110" s="138">
        <f t="shared" si="17"/>
        <v>1030.2515369957764</v>
      </c>
      <c r="F110" s="138">
        <f t="shared" si="20"/>
        <v>1102.6400000000001</v>
      </c>
      <c r="G110" s="138">
        <f t="shared" si="14"/>
        <v>24518.43366017018</v>
      </c>
      <c r="L110" s="185">
        <f t="shared" si="23"/>
        <v>47818</v>
      </c>
      <c r="M110" s="143">
        <v>97</v>
      </c>
      <c r="N110" s="151">
        <f t="shared" si="15"/>
        <v>18272.837962324735</v>
      </c>
      <c r="O110" s="186">
        <f t="shared" si="18"/>
        <v>51.77</v>
      </c>
      <c r="P110" s="186">
        <f t="shared" si="19"/>
        <v>736.85276759557462</v>
      </c>
      <c r="Q110" s="186">
        <f t="shared" si="21"/>
        <v>788.63</v>
      </c>
      <c r="R110" s="186">
        <f t="shared" si="16"/>
        <v>17535.985194729161</v>
      </c>
    </row>
    <row r="111" spans="1:18" x14ac:dyDescent="0.25">
      <c r="A111" s="135">
        <f t="shared" si="22"/>
        <v>47849</v>
      </c>
      <c r="B111" s="136">
        <v>98</v>
      </c>
      <c r="C111" s="137">
        <f t="shared" si="12"/>
        <v>24518.43366017018</v>
      </c>
      <c r="D111" s="138">
        <f t="shared" si="13"/>
        <v>69.47</v>
      </c>
      <c r="E111" s="138">
        <f t="shared" si="17"/>
        <v>1033.1705830172646</v>
      </c>
      <c r="F111" s="138">
        <f t="shared" si="20"/>
        <v>1102.6400000000001</v>
      </c>
      <c r="G111" s="138">
        <f t="shared" si="14"/>
        <v>23485.263077152915</v>
      </c>
      <c r="L111" s="185">
        <f t="shared" si="23"/>
        <v>47849</v>
      </c>
      <c r="M111" s="143">
        <v>98</v>
      </c>
      <c r="N111" s="151">
        <f t="shared" si="15"/>
        <v>17535.985194729161</v>
      </c>
      <c r="O111" s="186">
        <f t="shared" si="18"/>
        <v>49.69</v>
      </c>
      <c r="P111" s="186">
        <f t="shared" si="19"/>
        <v>738.94051710376198</v>
      </c>
      <c r="Q111" s="186">
        <f t="shared" si="21"/>
        <v>788.63</v>
      </c>
      <c r="R111" s="186">
        <f t="shared" si="16"/>
        <v>16797.044677625399</v>
      </c>
    </row>
    <row r="112" spans="1:18" x14ac:dyDescent="0.25">
      <c r="A112" s="135">
        <f t="shared" si="22"/>
        <v>47880</v>
      </c>
      <c r="B112" s="136">
        <v>99</v>
      </c>
      <c r="C112" s="137">
        <f t="shared" si="12"/>
        <v>23485.263077152915</v>
      </c>
      <c r="D112" s="138">
        <f t="shared" si="13"/>
        <v>66.540000000000006</v>
      </c>
      <c r="E112" s="138">
        <f t="shared" si="17"/>
        <v>1036.0978996691465</v>
      </c>
      <c r="F112" s="138">
        <f t="shared" si="20"/>
        <v>1102.6400000000001</v>
      </c>
      <c r="G112" s="138">
        <f t="shared" si="14"/>
        <v>22449.165177483766</v>
      </c>
      <c r="L112" s="185">
        <f t="shared" si="23"/>
        <v>47880</v>
      </c>
      <c r="M112" s="143">
        <v>99</v>
      </c>
      <c r="N112" s="151">
        <f t="shared" si="15"/>
        <v>16797.044677625399</v>
      </c>
      <c r="O112" s="186">
        <f t="shared" si="18"/>
        <v>47.59</v>
      </c>
      <c r="P112" s="186">
        <f t="shared" si="19"/>
        <v>741.03418190222271</v>
      </c>
      <c r="Q112" s="186">
        <f t="shared" si="21"/>
        <v>788.63</v>
      </c>
      <c r="R112" s="186">
        <f t="shared" si="16"/>
        <v>16056.010495723176</v>
      </c>
    </row>
    <row r="113" spans="1:18" x14ac:dyDescent="0.25">
      <c r="A113" s="135">
        <f t="shared" si="22"/>
        <v>47908</v>
      </c>
      <c r="B113" s="136">
        <v>100</v>
      </c>
      <c r="C113" s="137">
        <f t="shared" si="12"/>
        <v>22449.165177483766</v>
      </c>
      <c r="D113" s="138">
        <f t="shared" si="13"/>
        <v>63.61</v>
      </c>
      <c r="E113" s="138">
        <f t="shared" si="17"/>
        <v>1039.0335103848761</v>
      </c>
      <c r="F113" s="138">
        <f t="shared" si="20"/>
        <v>1102.6400000000001</v>
      </c>
      <c r="G113" s="138">
        <f t="shared" si="14"/>
        <v>21410.131667098889</v>
      </c>
      <c r="L113" s="185">
        <f t="shared" si="23"/>
        <v>47908</v>
      </c>
      <c r="M113" s="143">
        <v>100</v>
      </c>
      <c r="N113" s="151">
        <f t="shared" si="15"/>
        <v>16056.010495723176</v>
      </c>
      <c r="O113" s="186">
        <f t="shared" si="18"/>
        <v>45.49</v>
      </c>
      <c r="P113" s="186">
        <f t="shared" si="19"/>
        <v>743.13377875094568</v>
      </c>
      <c r="Q113" s="186">
        <f t="shared" si="21"/>
        <v>788.63</v>
      </c>
      <c r="R113" s="186">
        <f t="shared" si="16"/>
        <v>15312.87671697223</v>
      </c>
    </row>
    <row r="114" spans="1:18" x14ac:dyDescent="0.25">
      <c r="A114" s="135">
        <f t="shared" si="22"/>
        <v>47939</v>
      </c>
      <c r="B114" s="136">
        <v>101</v>
      </c>
      <c r="C114" s="137">
        <f t="shared" si="12"/>
        <v>21410.131667098889</v>
      </c>
      <c r="D114" s="138">
        <f t="shared" si="13"/>
        <v>60.66</v>
      </c>
      <c r="E114" s="138">
        <f t="shared" si="17"/>
        <v>1041.9774386642998</v>
      </c>
      <c r="F114" s="138">
        <f t="shared" si="20"/>
        <v>1102.6400000000001</v>
      </c>
      <c r="G114" s="138">
        <f t="shared" si="14"/>
        <v>20368.154228434589</v>
      </c>
      <c r="L114" s="185">
        <f t="shared" si="23"/>
        <v>47939</v>
      </c>
      <c r="M114" s="143">
        <v>101</v>
      </c>
      <c r="N114" s="151">
        <f t="shared" si="15"/>
        <v>15312.87671697223</v>
      </c>
      <c r="O114" s="186">
        <f t="shared" si="18"/>
        <v>43.39</v>
      </c>
      <c r="P114" s="186">
        <f t="shared" si="19"/>
        <v>745.23932445740672</v>
      </c>
      <c r="Q114" s="186">
        <f t="shared" si="21"/>
        <v>788.63</v>
      </c>
      <c r="R114" s="186">
        <f t="shared" si="16"/>
        <v>14567.637392514824</v>
      </c>
    </row>
    <row r="115" spans="1:18" x14ac:dyDescent="0.25">
      <c r="A115" s="135">
        <f t="shared" si="22"/>
        <v>47969</v>
      </c>
      <c r="B115" s="136">
        <v>102</v>
      </c>
      <c r="C115" s="137">
        <f t="shared" si="12"/>
        <v>20368.154228434589</v>
      </c>
      <c r="D115" s="138">
        <f t="shared" si="13"/>
        <v>57.71</v>
      </c>
      <c r="E115" s="138">
        <f t="shared" si="17"/>
        <v>1044.9297080738486</v>
      </c>
      <c r="F115" s="138">
        <f t="shared" si="20"/>
        <v>1102.6400000000001</v>
      </c>
      <c r="G115" s="138">
        <f t="shared" si="14"/>
        <v>19323.224520360742</v>
      </c>
      <c r="L115" s="185">
        <f t="shared" si="23"/>
        <v>47969</v>
      </c>
      <c r="M115" s="143">
        <v>102</v>
      </c>
      <c r="N115" s="151">
        <f t="shared" si="15"/>
        <v>14567.637392514824</v>
      </c>
      <c r="O115" s="186">
        <f t="shared" si="18"/>
        <v>41.27</v>
      </c>
      <c r="P115" s="186">
        <f t="shared" si="19"/>
        <v>747.35083587670272</v>
      </c>
      <c r="Q115" s="186">
        <f t="shared" si="21"/>
        <v>788.63</v>
      </c>
      <c r="R115" s="186">
        <f t="shared" si="16"/>
        <v>13820.286556638121</v>
      </c>
    </row>
    <row r="116" spans="1:18" x14ac:dyDescent="0.25">
      <c r="A116" s="135">
        <f t="shared" si="22"/>
        <v>48000</v>
      </c>
      <c r="B116" s="136">
        <v>103</v>
      </c>
      <c r="C116" s="137">
        <f t="shared" si="12"/>
        <v>19323.224520360742</v>
      </c>
      <c r="D116" s="138">
        <f t="shared" si="13"/>
        <v>54.75</v>
      </c>
      <c r="E116" s="138">
        <f t="shared" si="17"/>
        <v>1047.8903422467245</v>
      </c>
      <c r="F116" s="138">
        <f t="shared" si="20"/>
        <v>1102.6400000000001</v>
      </c>
      <c r="G116" s="138">
        <f t="shared" si="14"/>
        <v>18275.334178114019</v>
      </c>
      <c r="L116" s="185">
        <f t="shared" si="23"/>
        <v>48000</v>
      </c>
      <c r="M116" s="143">
        <v>103</v>
      </c>
      <c r="N116" s="151">
        <f t="shared" si="15"/>
        <v>13820.286556638121</v>
      </c>
      <c r="O116" s="186">
        <f t="shared" si="18"/>
        <v>39.159999999999997</v>
      </c>
      <c r="P116" s="186">
        <f t="shared" si="19"/>
        <v>749.46832991168674</v>
      </c>
      <c r="Q116" s="186">
        <f t="shared" si="21"/>
        <v>788.63</v>
      </c>
      <c r="R116" s="186">
        <f t="shared" si="16"/>
        <v>13070.818226726435</v>
      </c>
    </row>
    <row r="117" spans="1:18" x14ac:dyDescent="0.25">
      <c r="A117" s="135">
        <f t="shared" si="22"/>
        <v>48030</v>
      </c>
      <c r="B117" s="136">
        <v>104</v>
      </c>
      <c r="C117" s="137">
        <f t="shared" si="12"/>
        <v>18275.334178114019</v>
      </c>
      <c r="D117" s="138">
        <f t="shared" si="13"/>
        <v>51.78</v>
      </c>
      <c r="E117" s="138">
        <f t="shared" si="17"/>
        <v>1050.8593648830902</v>
      </c>
      <c r="F117" s="138">
        <f t="shared" si="20"/>
        <v>1102.6400000000001</v>
      </c>
      <c r="G117" s="138">
        <f t="shared" si="14"/>
        <v>17224.474813230929</v>
      </c>
      <c r="L117" s="185">
        <f t="shared" si="23"/>
        <v>48030</v>
      </c>
      <c r="M117" s="143">
        <v>104</v>
      </c>
      <c r="N117" s="151">
        <f t="shared" si="15"/>
        <v>13070.818226726435</v>
      </c>
      <c r="O117" s="186">
        <f t="shared" si="18"/>
        <v>37.03</v>
      </c>
      <c r="P117" s="186">
        <f t="shared" si="19"/>
        <v>751.59182351310312</v>
      </c>
      <c r="Q117" s="186">
        <f t="shared" si="21"/>
        <v>788.63</v>
      </c>
      <c r="R117" s="186">
        <f t="shared" si="16"/>
        <v>12319.226403213332</v>
      </c>
    </row>
    <row r="118" spans="1:18" x14ac:dyDescent="0.25">
      <c r="A118" s="135">
        <f t="shared" si="22"/>
        <v>48061</v>
      </c>
      <c r="B118" s="136">
        <v>105</v>
      </c>
      <c r="C118" s="137">
        <f t="shared" si="12"/>
        <v>17224.474813230929</v>
      </c>
      <c r="D118" s="138">
        <f t="shared" si="13"/>
        <v>48.8</v>
      </c>
      <c r="E118" s="138">
        <f t="shared" si="17"/>
        <v>1053.8367997502589</v>
      </c>
      <c r="F118" s="138">
        <f t="shared" si="20"/>
        <v>1102.6400000000001</v>
      </c>
      <c r="G118" s="138">
        <f t="shared" si="14"/>
        <v>16170.63801348067</v>
      </c>
      <c r="L118" s="185">
        <f t="shared" si="23"/>
        <v>48061</v>
      </c>
      <c r="M118" s="143">
        <v>105</v>
      </c>
      <c r="N118" s="151">
        <f t="shared" si="15"/>
        <v>12319.226403213332</v>
      </c>
      <c r="O118" s="186">
        <f t="shared" si="18"/>
        <v>34.9</v>
      </c>
      <c r="P118" s="186">
        <f t="shared" si="19"/>
        <v>753.72133367972356</v>
      </c>
      <c r="Q118" s="186">
        <f t="shared" si="21"/>
        <v>788.63</v>
      </c>
      <c r="R118" s="186">
        <f t="shared" si="16"/>
        <v>11565.505069533609</v>
      </c>
    </row>
    <row r="119" spans="1:18" x14ac:dyDescent="0.25">
      <c r="A119" s="135">
        <f t="shared" si="22"/>
        <v>48092</v>
      </c>
      <c r="B119" s="136">
        <v>106</v>
      </c>
      <c r="C119" s="137">
        <f t="shared" si="12"/>
        <v>16170.63801348067</v>
      </c>
      <c r="D119" s="138">
        <f t="shared" si="13"/>
        <v>45.82</v>
      </c>
      <c r="E119" s="138">
        <f t="shared" si="17"/>
        <v>1056.8226706828846</v>
      </c>
      <c r="F119" s="138">
        <f t="shared" si="20"/>
        <v>1102.6400000000001</v>
      </c>
      <c r="G119" s="138">
        <f t="shared" si="14"/>
        <v>15113.815342797785</v>
      </c>
      <c r="L119" s="185">
        <f t="shared" si="23"/>
        <v>48092</v>
      </c>
      <c r="M119" s="143">
        <v>106</v>
      </c>
      <c r="N119" s="151">
        <f t="shared" si="15"/>
        <v>11565.505069533609</v>
      </c>
      <c r="O119" s="186">
        <f t="shared" si="18"/>
        <v>32.770000000000003</v>
      </c>
      <c r="P119" s="186">
        <f t="shared" si="19"/>
        <v>755.85687745848281</v>
      </c>
      <c r="Q119" s="186">
        <f t="shared" si="21"/>
        <v>788.63</v>
      </c>
      <c r="R119" s="186">
        <f t="shared" si="16"/>
        <v>10809.648192075125</v>
      </c>
    </row>
    <row r="120" spans="1:18" x14ac:dyDescent="0.25">
      <c r="A120" s="135">
        <f t="shared" si="22"/>
        <v>48122</v>
      </c>
      <c r="B120" s="136">
        <v>107</v>
      </c>
      <c r="C120" s="137">
        <f t="shared" si="12"/>
        <v>15113.815342797785</v>
      </c>
      <c r="D120" s="138">
        <f t="shared" si="13"/>
        <v>42.82</v>
      </c>
      <c r="E120" s="138">
        <f t="shared" si="17"/>
        <v>1059.8170015831529</v>
      </c>
      <c r="F120" s="138">
        <f t="shared" si="20"/>
        <v>1102.6400000000001</v>
      </c>
      <c r="G120" s="138">
        <f t="shared" si="14"/>
        <v>14053.998341214632</v>
      </c>
      <c r="L120" s="185">
        <f t="shared" si="23"/>
        <v>48122</v>
      </c>
      <c r="M120" s="143">
        <v>107</v>
      </c>
      <c r="N120" s="151">
        <f t="shared" si="15"/>
        <v>10809.648192075125</v>
      </c>
      <c r="O120" s="186">
        <f t="shared" si="18"/>
        <v>30.63</v>
      </c>
      <c r="P120" s="186">
        <f t="shared" si="19"/>
        <v>757.99847194461506</v>
      </c>
      <c r="Q120" s="186">
        <f t="shared" si="21"/>
        <v>788.63</v>
      </c>
      <c r="R120" s="186">
        <f t="shared" si="16"/>
        <v>10051.64972013051</v>
      </c>
    </row>
    <row r="121" spans="1:18" x14ac:dyDescent="0.25">
      <c r="A121" s="135">
        <f t="shared" si="22"/>
        <v>48153</v>
      </c>
      <c r="B121" s="136">
        <v>108</v>
      </c>
      <c r="C121" s="137">
        <f t="shared" si="12"/>
        <v>14053.998341214632</v>
      </c>
      <c r="D121" s="138">
        <f t="shared" si="13"/>
        <v>39.82</v>
      </c>
      <c r="E121" s="138">
        <f t="shared" si="17"/>
        <v>1062.8198164209718</v>
      </c>
      <c r="F121" s="138">
        <f t="shared" si="20"/>
        <v>1102.6400000000001</v>
      </c>
      <c r="G121" s="138">
        <f t="shared" si="14"/>
        <v>12991.17852479366</v>
      </c>
      <c r="L121" s="185">
        <f t="shared" si="23"/>
        <v>48153</v>
      </c>
      <c r="M121" s="143">
        <v>108</v>
      </c>
      <c r="N121" s="151">
        <f t="shared" si="15"/>
        <v>10051.64972013051</v>
      </c>
      <c r="O121" s="186">
        <f t="shared" si="18"/>
        <v>28.48</v>
      </c>
      <c r="P121" s="186">
        <f t="shared" si="19"/>
        <v>760.14613428179166</v>
      </c>
      <c r="Q121" s="186">
        <f t="shared" si="21"/>
        <v>788.63</v>
      </c>
      <c r="R121" s="186">
        <f t="shared" si="16"/>
        <v>9291.503585848719</v>
      </c>
    </row>
    <row r="122" spans="1:18" x14ac:dyDescent="0.25">
      <c r="A122" s="135">
        <f t="shared" si="22"/>
        <v>48183</v>
      </c>
      <c r="B122" s="136">
        <v>109</v>
      </c>
      <c r="C122" s="137">
        <f t="shared" si="12"/>
        <v>12991.17852479366</v>
      </c>
      <c r="D122" s="138">
        <f t="shared" si="13"/>
        <v>36.81</v>
      </c>
      <c r="E122" s="138">
        <f t="shared" si="17"/>
        <v>1065.8311392341645</v>
      </c>
      <c r="F122" s="138">
        <f t="shared" si="20"/>
        <v>1102.6400000000001</v>
      </c>
      <c r="G122" s="138">
        <f t="shared" si="14"/>
        <v>11925.347385559497</v>
      </c>
      <c r="L122" s="185">
        <f t="shared" si="23"/>
        <v>48183</v>
      </c>
      <c r="M122" s="143">
        <v>109</v>
      </c>
      <c r="N122" s="151">
        <f t="shared" si="15"/>
        <v>9291.503585848719</v>
      </c>
      <c r="O122" s="186">
        <f t="shared" si="18"/>
        <v>26.33</v>
      </c>
      <c r="P122" s="186">
        <f t="shared" si="19"/>
        <v>762.29988166225655</v>
      </c>
      <c r="Q122" s="186">
        <f t="shared" si="21"/>
        <v>788.63</v>
      </c>
      <c r="R122" s="186">
        <f t="shared" si="16"/>
        <v>8529.2037041864623</v>
      </c>
    </row>
    <row r="123" spans="1:18" x14ac:dyDescent="0.25">
      <c r="A123" s="135">
        <f t="shared" si="22"/>
        <v>48214</v>
      </c>
      <c r="B123" s="136">
        <v>110</v>
      </c>
      <c r="C123" s="137">
        <f t="shared" si="12"/>
        <v>11925.347385559497</v>
      </c>
      <c r="D123" s="138">
        <f t="shared" si="13"/>
        <v>33.79</v>
      </c>
      <c r="E123" s="138">
        <f t="shared" si="17"/>
        <v>1068.8509941286616</v>
      </c>
      <c r="F123" s="138">
        <f t="shared" si="20"/>
        <v>1102.6400000000001</v>
      </c>
      <c r="G123" s="138">
        <f t="shared" si="14"/>
        <v>10856.496391430836</v>
      </c>
      <c r="L123" s="185">
        <f t="shared" si="23"/>
        <v>48214</v>
      </c>
      <c r="M123" s="143">
        <v>110</v>
      </c>
      <c r="N123" s="151">
        <f t="shared" si="15"/>
        <v>8529.2037041864623</v>
      </c>
      <c r="O123" s="186">
        <f t="shared" si="18"/>
        <v>24.17</v>
      </c>
      <c r="P123" s="186">
        <f t="shared" si="19"/>
        <v>764.45973132696645</v>
      </c>
      <c r="Q123" s="186">
        <f t="shared" si="21"/>
        <v>788.63</v>
      </c>
      <c r="R123" s="186">
        <f t="shared" si="16"/>
        <v>7764.7439728594964</v>
      </c>
    </row>
    <row r="124" spans="1:18" x14ac:dyDescent="0.25">
      <c r="A124" s="135">
        <f t="shared" si="22"/>
        <v>48245</v>
      </c>
      <c r="B124" s="136">
        <v>111</v>
      </c>
      <c r="C124" s="137">
        <f t="shared" si="12"/>
        <v>10856.496391430836</v>
      </c>
      <c r="D124" s="138">
        <f t="shared" si="13"/>
        <v>30.76</v>
      </c>
      <c r="E124" s="138">
        <f t="shared" si="17"/>
        <v>1071.8794052786927</v>
      </c>
      <c r="F124" s="138">
        <f t="shared" si="20"/>
        <v>1102.6400000000001</v>
      </c>
      <c r="G124" s="138">
        <f t="shared" si="14"/>
        <v>9784.616986152143</v>
      </c>
      <c r="L124" s="185">
        <f t="shared" si="23"/>
        <v>48245</v>
      </c>
      <c r="M124" s="143">
        <v>111</v>
      </c>
      <c r="N124" s="151">
        <f t="shared" si="15"/>
        <v>7764.7439728594964</v>
      </c>
      <c r="O124" s="186">
        <f t="shared" si="18"/>
        <v>22</v>
      </c>
      <c r="P124" s="186">
        <f t="shared" si="19"/>
        <v>766.62570056572622</v>
      </c>
      <c r="Q124" s="186">
        <f t="shared" si="21"/>
        <v>788.63</v>
      </c>
      <c r="R124" s="186">
        <f t="shared" si="16"/>
        <v>6998.1182722937701</v>
      </c>
    </row>
    <row r="125" spans="1:18" x14ac:dyDescent="0.25">
      <c r="A125" s="135">
        <f t="shared" si="22"/>
        <v>48274</v>
      </c>
      <c r="B125" s="136">
        <v>112</v>
      </c>
      <c r="C125" s="137">
        <f t="shared" si="12"/>
        <v>9784.616986152143</v>
      </c>
      <c r="D125" s="138">
        <f t="shared" si="13"/>
        <v>27.72</v>
      </c>
      <c r="E125" s="138">
        <f t="shared" si="17"/>
        <v>1074.9163969269823</v>
      </c>
      <c r="F125" s="138">
        <f t="shared" si="20"/>
        <v>1102.6400000000001</v>
      </c>
      <c r="G125" s="138">
        <f t="shared" si="14"/>
        <v>8709.70058922516</v>
      </c>
      <c r="L125" s="185">
        <f t="shared" si="23"/>
        <v>48274</v>
      </c>
      <c r="M125" s="143">
        <v>112</v>
      </c>
      <c r="N125" s="151">
        <f t="shared" si="15"/>
        <v>6998.1182722937701</v>
      </c>
      <c r="O125" s="186">
        <f t="shared" si="18"/>
        <v>19.829999999999998</v>
      </c>
      <c r="P125" s="186">
        <f t="shared" si="19"/>
        <v>768.79780671732897</v>
      </c>
      <c r="Q125" s="186">
        <f t="shared" si="21"/>
        <v>788.63</v>
      </c>
      <c r="R125" s="186">
        <f t="shared" si="16"/>
        <v>6229.3204655764412</v>
      </c>
    </row>
    <row r="126" spans="1:18" x14ac:dyDescent="0.25">
      <c r="A126" s="135">
        <f t="shared" si="22"/>
        <v>48305</v>
      </c>
      <c r="B126" s="136">
        <v>113</v>
      </c>
      <c r="C126" s="137">
        <f t="shared" si="12"/>
        <v>8709.70058922516</v>
      </c>
      <c r="D126" s="138">
        <f t="shared" si="13"/>
        <v>24.68</v>
      </c>
      <c r="E126" s="138">
        <f t="shared" si="17"/>
        <v>1077.9619933849419</v>
      </c>
      <c r="F126" s="138">
        <f t="shared" si="20"/>
        <v>1102.6400000000001</v>
      </c>
      <c r="G126" s="138">
        <f t="shared" si="14"/>
        <v>7631.7385958402183</v>
      </c>
      <c r="L126" s="185">
        <f t="shared" si="23"/>
        <v>48305</v>
      </c>
      <c r="M126" s="143">
        <v>113</v>
      </c>
      <c r="N126" s="151">
        <f t="shared" si="15"/>
        <v>6229.3204655764412</v>
      </c>
      <c r="O126" s="186">
        <f t="shared" si="18"/>
        <v>17.649999999999999</v>
      </c>
      <c r="P126" s="186">
        <f t="shared" si="19"/>
        <v>770.97606716969483</v>
      </c>
      <c r="Q126" s="186">
        <f t="shared" si="21"/>
        <v>788.63</v>
      </c>
      <c r="R126" s="186">
        <f t="shared" si="16"/>
        <v>5458.3443984067462</v>
      </c>
    </row>
    <row r="127" spans="1:18" x14ac:dyDescent="0.25">
      <c r="A127" s="135">
        <f t="shared" si="22"/>
        <v>48335</v>
      </c>
      <c r="B127" s="136">
        <v>114</v>
      </c>
      <c r="C127" s="137">
        <f t="shared" si="12"/>
        <v>7631.7385958402183</v>
      </c>
      <c r="D127" s="138">
        <f t="shared" si="13"/>
        <v>21.62</v>
      </c>
      <c r="E127" s="138">
        <f t="shared" si="17"/>
        <v>1081.016219032866</v>
      </c>
      <c r="F127" s="138">
        <f t="shared" si="20"/>
        <v>1102.6400000000001</v>
      </c>
      <c r="G127" s="138">
        <f t="shared" si="14"/>
        <v>6550.7223768073527</v>
      </c>
      <c r="L127" s="185">
        <f t="shared" si="23"/>
        <v>48335</v>
      </c>
      <c r="M127" s="143">
        <v>114</v>
      </c>
      <c r="N127" s="151">
        <f t="shared" si="15"/>
        <v>5458.3443984067462</v>
      </c>
      <c r="O127" s="186">
        <f t="shared" si="18"/>
        <v>15.47</v>
      </c>
      <c r="P127" s="186">
        <f t="shared" si="19"/>
        <v>773.16049936000888</v>
      </c>
      <c r="Q127" s="186">
        <f t="shared" si="21"/>
        <v>788.63</v>
      </c>
      <c r="R127" s="186">
        <f t="shared" si="16"/>
        <v>4685.1838990467377</v>
      </c>
    </row>
    <row r="128" spans="1:18" x14ac:dyDescent="0.25">
      <c r="A128" s="135">
        <f t="shared" si="22"/>
        <v>48366</v>
      </c>
      <c r="B128" s="136">
        <v>115</v>
      </c>
      <c r="C128" s="137">
        <f t="shared" si="12"/>
        <v>6550.7223768073527</v>
      </c>
      <c r="D128" s="138">
        <f t="shared" si="13"/>
        <v>18.559999999999999</v>
      </c>
      <c r="E128" s="138">
        <f t="shared" si="17"/>
        <v>1084.0790983201257</v>
      </c>
      <c r="F128" s="138">
        <f t="shared" si="20"/>
        <v>1102.6400000000001</v>
      </c>
      <c r="G128" s="138">
        <f t="shared" si="14"/>
        <v>5466.6432784872268</v>
      </c>
      <c r="L128" s="185">
        <f t="shared" si="23"/>
        <v>48366</v>
      </c>
      <c r="M128" s="143">
        <v>115</v>
      </c>
      <c r="N128" s="151">
        <f t="shared" si="15"/>
        <v>4685.1838990467377</v>
      </c>
      <c r="O128" s="186">
        <f t="shared" si="18"/>
        <v>13.27</v>
      </c>
      <c r="P128" s="186">
        <f t="shared" si="19"/>
        <v>775.35112077486224</v>
      </c>
      <c r="Q128" s="186">
        <f t="shared" si="21"/>
        <v>788.63</v>
      </c>
      <c r="R128" s="186">
        <f t="shared" si="16"/>
        <v>3909.8327782718752</v>
      </c>
    </row>
    <row r="129" spans="1:18" x14ac:dyDescent="0.25">
      <c r="A129" s="135">
        <f t="shared" si="22"/>
        <v>48396</v>
      </c>
      <c r="B129" s="136">
        <v>116</v>
      </c>
      <c r="C129" s="137">
        <f t="shared" si="12"/>
        <v>5466.6432784872268</v>
      </c>
      <c r="D129" s="138">
        <f t="shared" si="13"/>
        <v>15.49</v>
      </c>
      <c r="E129" s="138">
        <f t="shared" si="17"/>
        <v>1087.1506557653663</v>
      </c>
      <c r="F129" s="138">
        <f t="shared" si="20"/>
        <v>1102.6400000000001</v>
      </c>
      <c r="G129" s="138">
        <f t="shared" si="14"/>
        <v>4379.4926227218602</v>
      </c>
      <c r="L129" s="185">
        <f t="shared" si="23"/>
        <v>48396</v>
      </c>
      <c r="M129" s="143">
        <v>116</v>
      </c>
      <c r="N129" s="151">
        <f t="shared" si="15"/>
        <v>3909.8327782718752</v>
      </c>
      <c r="O129" s="186">
        <f t="shared" si="18"/>
        <v>11.08</v>
      </c>
      <c r="P129" s="186">
        <f t="shared" si="19"/>
        <v>777.54794895039106</v>
      </c>
      <c r="Q129" s="186">
        <f t="shared" si="21"/>
        <v>788.63</v>
      </c>
      <c r="R129" s="186">
        <f t="shared" si="16"/>
        <v>3132.2848293214843</v>
      </c>
    </row>
    <row r="130" spans="1:18" x14ac:dyDescent="0.25">
      <c r="A130" s="135">
        <f t="shared" si="22"/>
        <v>48427</v>
      </c>
      <c r="B130" s="136">
        <v>117</v>
      </c>
      <c r="C130" s="137">
        <f t="shared" si="12"/>
        <v>4379.4926227218602</v>
      </c>
      <c r="D130" s="138">
        <f t="shared" si="13"/>
        <v>12.41</v>
      </c>
      <c r="E130" s="138">
        <f t="shared" si="17"/>
        <v>1090.2309159567012</v>
      </c>
      <c r="F130" s="138">
        <f t="shared" si="20"/>
        <v>1102.6400000000001</v>
      </c>
      <c r="G130" s="138">
        <f t="shared" si="14"/>
        <v>3289.261706765159</v>
      </c>
      <c r="L130" s="185">
        <f t="shared" si="23"/>
        <v>48427</v>
      </c>
      <c r="M130" s="143">
        <v>117</v>
      </c>
      <c r="N130" s="151">
        <f t="shared" si="15"/>
        <v>3132.2848293214843</v>
      </c>
      <c r="O130" s="186">
        <f t="shared" si="18"/>
        <v>8.8699999999999992</v>
      </c>
      <c r="P130" s="186">
        <f t="shared" si="19"/>
        <v>779.7510014724171</v>
      </c>
      <c r="Q130" s="186">
        <f t="shared" si="21"/>
        <v>788.63</v>
      </c>
      <c r="R130" s="186">
        <f t="shared" si="16"/>
        <v>2352.5338278490672</v>
      </c>
    </row>
    <row r="131" spans="1:18" x14ac:dyDescent="0.25">
      <c r="A131" s="135">
        <f t="shared" si="22"/>
        <v>48458</v>
      </c>
      <c r="B131" s="136">
        <v>118</v>
      </c>
      <c r="C131" s="137">
        <f t="shared" si="12"/>
        <v>3289.261706765159</v>
      </c>
      <c r="D131" s="138">
        <f t="shared" si="13"/>
        <v>9.32</v>
      </c>
      <c r="E131" s="138">
        <f t="shared" si="17"/>
        <v>1093.3199035519119</v>
      </c>
      <c r="F131" s="138">
        <f t="shared" si="20"/>
        <v>1102.6400000000001</v>
      </c>
      <c r="G131" s="138">
        <f t="shared" si="14"/>
        <v>2195.9418032132471</v>
      </c>
      <c r="L131" s="185">
        <f t="shared" si="23"/>
        <v>48458</v>
      </c>
      <c r="M131" s="143">
        <v>118</v>
      </c>
      <c r="N131" s="151">
        <f t="shared" si="15"/>
        <v>2352.5338278490672</v>
      </c>
      <c r="O131" s="186">
        <f t="shared" si="18"/>
        <v>6.67</v>
      </c>
      <c r="P131" s="186">
        <f t="shared" si="19"/>
        <v>781.9602959765889</v>
      </c>
      <c r="Q131" s="186">
        <f t="shared" si="21"/>
        <v>788.63</v>
      </c>
      <c r="R131" s="186">
        <f t="shared" si="16"/>
        <v>1570.5735318724783</v>
      </c>
    </row>
    <row r="132" spans="1:18" x14ac:dyDescent="0.25">
      <c r="A132" s="135">
        <f t="shared" si="22"/>
        <v>48488</v>
      </c>
      <c r="B132" s="136">
        <v>119</v>
      </c>
      <c r="C132" s="137">
        <f t="shared" si="12"/>
        <v>2195.9418032132471</v>
      </c>
      <c r="D132" s="138">
        <f t="shared" si="13"/>
        <v>6.22</v>
      </c>
      <c r="E132" s="138">
        <f t="shared" si="17"/>
        <v>1096.4176432786426</v>
      </c>
      <c r="F132" s="138">
        <f t="shared" si="20"/>
        <v>1102.6400000000001</v>
      </c>
      <c r="G132" s="138">
        <f t="shared" si="14"/>
        <v>1099.5241599346045</v>
      </c>
      <c r="L132" s="185">
        <f t="shared" si="23"/>
        <v>48488</v>
      </c>
      <c r="M132" s="143">
        <v>119</v>
      </c>
      <c r="N132" s="151">
        <f t="shared" si="15"/>
        <v>1570.5735318724783</v>
      </c>
      <c r="O132" s="186">
        <f t="shared" si="18"/>
        <v>4.45</v>
      </c>
      <c r="P132" s="186">
        <f t="shared" si="19"/>
        <v>784.17585014852261</v>
      </c>
      <c r="Q132" s="186">
        <f t="shared" si="21"/>
        <v>788.63</v>
      </c>
      <c r="R132" s="186">
        <f t="shared" si="16"/>
        <v>786.39768172395566</v>
      </c>
    </row>
    <row r="133" spans="1:18" x14ac:dyDescent="0.25">
      <c r="A133" s="135">
        <f t="shared" si="22"/>
        <v>48519</v>
      </c>
      <c r="B133" s="136">
        <v>120</v>
      </c>
      <c r="C133" s="137">
        <f t="shared" si="12"/>
        <v>1099.5241599346045</v>
      </c>
      <c r="D133" s="138">
        <f t="shared" si="13"/>
        <v>3.12</v>
      </c>
      <c r="E133" s="138">
        <f>C133-E9</f>
        <v>1099.5241599346045</v>
      </c>
      <c r="F133" s="138">
        <f>D133+E133</f>
        <v>1102.6441599346044</v>
      </c>
      <c r="G133" s="138">
        <f t="shared" si="14"/>
        <v>0</v>
      </c>
      <c r="L133" s="185">
        <f t="shared" si="23"/>
        <v>48519</v>
      </c>
      <c r="M133" s="143">
        <v>120</v>
      </c>
      <c r="N133" s="151">
        <f t="shared" si="15"/>
        <v>786.39768172395566</v>
      </c>
      <c r="O133" s="186">
        <f t="shared" si="18"/>
        <v>2.23</v>
      </c>
      <c r="P133" s="186">
        <f>N133-P9</f>
        <v>786.39768172395566</v>
      </c>
      <c r="Q133" s="186">
        <f>O133+P133</f>
        <v>788.62768172395567</v>
      </c>
      <c r="R133" s="186">
        <f t="shared" si="16"/>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4C66A-44CA-4E36-8496-4325DE71DC71}">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631A5CF2-5EED-44C0-BCA1-1C5403FDE7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E37716-6B7A-4A10-8473-2F2F89E06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4</vt:i4>
      </vt:variant>
    </vt:vector>
  </HeadingPairs>
  <TitlesOfParts>
    <vt:vector size="4" baseType="lpstr">
      <vt:lpstr>Lisa 3</vt:lpstr>
      <vt:lpstr>Annuiteedigraafik BIL</vt:lpstr>
      <vt:lpstr>Annuiteedigraafik PT</vt:lpstr>
      <vt:lpstr>Annuiteedigraafik 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Kristel Marksalu</cp:lastModifiedBy>
  <cp:revision/>
  <dcterms:created xsi:type="dcterms:W3CDTF">2023-03-15T09:55:05Z</dcterms:created>
  <dcterms:modified xsi:type="dcterms:W3CDTF">2023-04-17T15:51:28Z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ies>
</file>